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hurch Folders and Files\Finances\"/>
    </mc:Choice>
  </mc:AlternateContent>
  <bookViews>
    <workbookView xWindow="0" yWindow="0" windowWidth="22650" windowHeight="8535"/>
  </bookViews>
  <sheets>
    <sheet name="2024" sheetId="1" r:id="rId1"/>
    <sheet name="Designat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8" i="1" l="1"/>
  <c r="BD9" i="1"/>
  <c r="BD10" i="1"/>
  <c r="BD11" i="1"/>
  <c r="BD12" i="1"/>
  <c r="BD13" i="1"/>
  <c r="BD14" i="1"/>
  <c r="BD7" i="1"/>
  <c r="BG15" i="1"/>
  <c r="BD15" i="1" s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7" i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6" i="1"/>
  <c r="BB15" i="1"/>
  <c r="BC14" i="1"/>
  <c r="BE14" i="1" s="1"/>
  <c r="BC13" i="1"/>
  <c r="BE13" i="1" s="1"/>
  <c r="BC12" i="1"/>
  <c r="BE12" i="1" s="1"/>
  <c r="BC11" i="1"/>
  <c r="BE11" i="1" s="1"/>
  <c r="BC10" i="1"/>
  <c r="BE10" i="1" s="1"/>
  <c r="BC9" i="1"/>
  <c r="BE9" i="1" s="1"/>
  <c r="BC8" i="1"/>
  <c r="BE8" i="1" s="1"/>
  <c r="BC5" i="1"/>
  <c r="BC4" i="1"/>
  <c r="BC3" i="1"/>
  <c r="BA15" i="1"/>
  <c r="AZ15" i="1"/>
  <c r="AY15" i="1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1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5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44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3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27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20" i="2"/>
  <c r="C7" i="2"/>
  <c r="D7" i="2"/>
  <c r="E7" i="2"/>
  <c r="F7" i="2"/>
  <c r="G7" i="2"/>
  <c r="H7" i="2"/>
  <c r="I7" i="2"/>
  <c r="J7" i="2"/>
  <c r="J54" i="2" s="1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7" i="2"/>
  <c r="AZ45" i="2"/>
  <c r="AZ37" i="2"/>
  <c r="AD28" i="2"/>
  <c r="S28" i="2"/>
  <c r="B28" i="2"/>
  <c r="AM21" i="2"/>
  <c r="AD21" i="2"/>
  <c r="X21" i="2"/>
  <c r="Q21" i="2"/>
  <c r="I21" i="2"/>
  <c r="E21" i="2"/>
  <c r="AZ13" i="2"/>
  <c r="AZ8" i="2"/>
  <c r="AZ3" i="2"/>
  <c r="AZ16" i="1" l="1"/>
  <c r="BB16" i="1"/>
  <c r="AO54" i="2"/>
  <c r="AC54" i="2"/>
  <c r="M54" i="2"/>
  <c r="AG54" i="2"/>
  <c r="BA16" i="1"/>
  <c r="U54" i="2"/>
  <c r="AS54" i="2"/>
  <c r="AW54" i="2"/>
  <c r="AK54" i="2"/>
  <c r="Y54" i="2"/>
  <c r="I54" i="2"/>
  <c r="C54" i="2"/>
  <c r="S54" i="2"/>
  <c r="Q54" i="2"/>
  <c r="AB54" i="2"/>
  <c r="P54" i="2"/>
  <c r="D54" i="2"/>
  <c r="AA54" i="2"/>
  <c r="AD54" i="2"/>
  <c r="AY54" i="2"/>
  <c r="AU54" i="2"/>
  <c r="AQ54" i="2"/>
  <c r="AI54" i="2"/>
  <c r="AE54" i="2"/>
  <c r="W54" i="2"/>
  <c r="O54" i="2"/>
  <c r="K54" i="2"/>
  <c r="G54" i="2"/>
  <c r="AX54" i="2"/>
  <c r="AT54" i="2"/>
  <c r="AP54" i="2"/>
  <c r="AL54" i="2"/>
  <c r="AH54" i="2"/>
  <c r="V54" i="2"/>
  <c r="R54" i="2"/>
  <c r="N54" i="2"/>
  <c r="L54" i="2"/>
  <c r="H54" i="2"/>
  <c r="X54" i="2"/>
  <c r="Z54" i="2"/>
  <c r="F54" i="2"/>
  <c r="AV54" i="2"/>
  <c r="AR54" i="2"/>
  <c r="AN54" i="2"/>
  <c r="AJ54" i="2"/>
  <c r="AF54" i="2"/>
  <c r="T54" i="2"/>
  <c r="AM54" i="2"/>
  <c r="AZ28" i="2"/>
  <c r="AZ21" i="2"/>
  <c r="E54" i="2"/>
  <c r="B54" i="2"/>
  <c r="AY16" i="1"/>
  <c r="AX15" i="1"/>
  <c r="AW15" i="1"/>
  <c r="AV15" i="1"/>
  <c r="AU15" i="1"/>
  <c r="AZ54" i="2" l="1"/>
  <c r="AX16" i="1"/>
  <c r="AW16" i="1"/>
  <c r="AV16" i="1"/>
  <c r="AU16" i="1"/>
  <c r="AT15" i="1"/>
  <c r="AT16" i="1" l="1"/>
  <c r="AS15" i="1"/>
  <c r="AS16" i="1" l="1"/>
  <c r="AR15" i="1"/>
  <c r="AR16" i="1" l="1"/>
  <c r="AQ15" i="1"/>
  <c r="AP15" i="1"/>
  <c r="AO15" i="1"/>
  <c r="AN15" i="1"/>
  <c r="AM15" i="1"/>
  <c r="AO16" i="1" l="1"/>
  <c r="AQ16" i="1"/>
  <c r="AP16" i="1"/>
  <c r="AN16" i="1"/>
  <c r="AM16" i="1"/>
  <c r="AL15" i="1"/>
  <c r="AJ15" i="1"/>
  <c r="AK15" i="1"/>
  <c r="AI15" i="1"/>
  <c r="AH15" i="1"/>
  <c r="AG15" i="1"/>
  <c r="AF15" i="1"/>
  <c r="AE15" i="1"/>
  <c r="AC15" i="1"/>
  <c r="AB15" i="1"/>
  <c r="AA15" i="1"/>
  <c r="Z15" i="1"/>
  <c r="Y15" i="1"/>
  <c r="W15" i="1"/>
  <c r="V15" i="1"/>
  <c r="U15" i="1"/>
  <c r="T15" i="1"/>
  <c r="R15" i="1"/>
  <c r="Q15" i="1"/>
  <c r="P15" i="1"/>
  <c r="O15" i="1"/>
  <c r="N15" i="1"/>
  <c r="T16" i="1" l="1"/>
  <c r="AE16" i="1"/>
  <c r="AL16" i="1"/>
  <c r="AK16" i="1"/>
  <c r="AJ16" i="1"/>
  <c r="AI16" i="1"/>
  <c r="AH16" i="1"/>
  <c r="AG16" i="1"/>
  <c r="AC16" i="1"/>
  <c r="AF16" i="1"/>
  <c r="AB16" i="1"/>
  <c r="AD15" i="1"/>
  <c r="AD16" i="1" s="1"/>
  <c r="AA16" i="1"/>
  <c r="Z16" i="1"/>
  <c r="Y16" i="1"/>
  <c r="X15" i="1"/>
  <c r="X16" i="1" s="1"/>
  <c r="W16" i="1"/>
  <c r="V16" i="1"/>
  <c r="U16" i="1"/>
  <c r="R16" i="1"/>
  <c r="S15" i="1"/>
  <c r="S16" i="1" s="1"/>
  <c r="Q16" i="1"/>
  <c r="O16" i="1"/>
  <c r="P16" i="1"/>
  <c r="N16" i="1"/>
  <c r="M15" i="1"/>
  <c r="L15" i="1"/>
  <c r="K15" i="1"/>
  <c r="J15" i="1"/>
  <c r="H15" i="1"/>
  <c r="I15" i="1"/>
  <c r="M16" i="1" l="1"/>
  <c r="L16" i="1"/>
  <c r="K16" i="1"/>
  <c r="H16" i="1"/>
  <c r="J16" i="1"/>
  <c r="I16" i="1"/>
  <c r="G15" i="1"/>
  <c r="F15" i="1"/>
  <c r="D15" i="1"/>
  <c r="E15" i="1"/>
  <c r="G16" i="1" l="1"/>
  <c r="F16" i="1"/>
  <c r="E16" i="1"/>
  <c r="D16" i="1"/>
  <c r="C15" i="1"/>
  <c r="BG16" i="1"/>
  <c r="BC7" i="1" l="1"/>
  <c r="BE7" i="1" s="1"/>
  <c r="B15" i="1"/>
  <c r="C16" i="1"/>
  <c r="BD16" i="1"/>
  <c r="B16" i="1" l="1"/>
  <c r="BC15" i="1"/>
  <c r="BC16" i="1" l="1"/>
  <c r="BE15" i="1"/>
  <c r="BE16" i="1" s="1"/>
</calcChain>
</file>

<file path=xl/sharedStrings.xml><?xml version="1.0" encoding="utf-8"?>
<sst xmlns="http://schemas.openxmlformats.org/spreadsheetml/2006/main" count="90" uniqueCount="71">
  <si>
    <t>All Saints Episcopal Church</t>
  </si>
  <si>
    <t>Pledge + Plate Analysis</t>
  </si>
  <si>
    <t xml:space="preserve">  Sunday 9:30 AM</t>
  </si>
  <si>
    <t xml:space="preserve">  Sunday 11:45 AM</t>
  </si>
  <si>
    <t>Total Pledge + Plate</t>
  </si>
  <si>
    <t xml:space="preserve">  Administration</t>
  </si>
  <si>
    <t xml:space="preserve">  Building + Grounds</t>
  </si>
  <si>
    <t xml:space="preserve">  Formation Ministry</t>
  </si>
  <si>
    <t xml:space="preserve">  Hospitality + Care</t>
  </si>
  <si>
    <t xml:space="preserve">  Outreach Ministry</t>
  </si>
  <si>
    <t xml:space="preserve">  Outreach Services</t>
  </si>
  <si>
    <t xml:space="preserve">  Worship Ministry</t>
  </si>
  <si>
    <t>Total Designated Funds</t>
  </si>
  <si>
    <t>Total Income</t>
  </si>
  <si>
    <t xml:space="preserve">  Notes:</t>
  </si>
  <si>
    <t xml:space="preserve">    Administration: Columbarium, Rector's Discretionary Fund, Deacon's Discretionary Fund</t>
  </si>
  <si>
    <t xml:space="preserve">    Building + Grounds: New Building Fund, Repairs, Equipment</t>
  </si>
  <si>
    <t xml:space="preserve">    Formation Ministry: Conferences, Adult Education, Children's Ministry, Teen Ministry, Birthday Box</t>
  </si>
  <si>
    <t xml:space="preserve">    Outreach Ministry: Southern Nevada Health District, Parish Hall Rent, Gamblers Anonymous, Narcotics Anonymous</t>
  </si>
  <si>
    <t>Total</t>
  </si>
  <si>
    <t>Budget</t>
  </si>
  <si>
    <t>Variance</t>
  </si>
  <si>
    <t xml:space="preserve">    Worship Ministry: Flowers, Altar Guild, Organ Fund, Instrument Maintenance, Sanctuary Furnishings</t>
  </si>
  <si>
    <t xml:space="preserve">  Zelle + Tithely</t>
  </si>
  <si>
    <t xml:space="preserve">    Hospitality + Care Ministry: Gift Shop, Coffee Hour, Memorials, Festivals, Garage Sales, Taco Truck    (PayPal)</t>
  </si>
  <si>
    <t xml:space="preserve">    Outreach Services: Quinceaneras, Weddings, Funerals </t>
  </si>
  <si>
    <t>YTD-49</t>
  </si>
  <si>
    <t xml:space="preserve">      Adult Education</t>
  </si>
  <si>
    <t xml:space="preserve">      Children's Ministry</t>
  </si>
  <si>
    <t xml:space="preserve">      Conference + Meeting</t>
  </si>
  <si>
    <t xml:space="preserve">      Teen Ministry (Birthday)</t>
  </si>
  <si>
    <t xml:space="preserve">      Daughter of the King</t>
  </si>
  <si>
    <t xml:space="preserve">      Other Formation</t>
  </si>
  <si>
    <t xml:space="preserve">      Hosting Parties, Memorials</t>
  </si>
  <si>
    <t xml:space="preserve">      Special Festivals, Garage</t>
  </si>
  <si>
    <t xml:space="preserve">      Sunday Food (Taco Truck)</t>
  </si>
  <si>
    <t xml:space="preserve">      Other Hospitality</t>
  </si>
  <si>
    <t xml:space="preserve">      Columbarium</t>
  </si>
  <si>
    <t xml:space="preserve">      Rector's Fund</t>
  </si>
  <si>
    <t xml:space="preserve">      Deacon's Fund</t>
  </si>
  <si>
    <t xml:space="preserve">      New Building Fund</t>
  </si>
  <si>
    <t xml:space="preserve">      Other Building + Grounds</t>
  </si>
  <si>
    <t xml:space="preserve">      Diocesan Mission Support</t>
  </si>
  <si>
    <t xml:space="preserve">      Camp Galilee</t>
  </si>
  <si>
    <t xml:space="preserve">      Food Bank</t>
  </si>
  <si>
    <t xml:space="preserve">      Gamblers Anonymous</t>
  </si>
  <si>
    <t xml:space="preserve">      Narcotics Anonymous</t>
  </si>
  <si>
    <t xml:space="preserve">      Clark County Parents Coop</t>
  </si>
  <si>
    <t xml:space="preserve">      Baptisms</t>
  </si>
  <si>
    <t xml:space="preserve">      Funerals</t>
  </si>
  <si>
    <t xml:space="preserve">      Quinceaneras</t>
  </si>
  <si>
    <t xml:space="preserve">      Weddings</t>
  </si>
  <si>
    <t xml:space="preserve">      Missionaries to Chile</t>
  </si>
  <si>
    <t xml:space="preserve">      Other Outreach Services</t>
  </si>
  <si>
    <t xml:space="preserve">      Instrument Maintenance</t>
  </si>
  <si>
    <t xml:space="preserve">      Altar Guild</t>
  </si>
  <si>
    <t xml:space="preserve">      Flowers</t>
  </si>
  <si>
    <t xml:space="preserve">      Organ Fund</t>
  </si>
  <si>
    <t xml:space="preserve">      Sanctuary Furnishiings</t>
  </si>
  <si>
    <t xml:space="preserve">      Special Projects</t>
  </si>
  <si>
    <t xml:space="preserve">      Other Worship Ministry</t>
  </si>
  <si>
    <t xml:space="preserve">          Total</t>
  </si>
  <si>
    <t xml:space="preserve">      Gift Shop</t>
  </si>
  <si>
    <t xml:space="preserve">      Benevolence, Gibson, Teen</t>
  </si>
  <si>
    <t>2023 Designated Funds</t>
  </si>
  <si>
    <t xml:space="preserve">      Rent</t>
  </si>
  <si>
    <t>Link Memorial</t>
  </si>
  <si>
    <t>Healing Bessie Borrom</t>
  </si>
  <si>
    <t>Ollie Memorial</t>
  </si>
  <si>
    <t xml:space="preserve">  Ash Wednesday</t>
  </si>
  <si>
    <t>YTD-9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</si>
</sst>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165" fontId="2" fillId="0" borderId="0" xfId="2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41" fontId="0" fillId="0" borderId="0" xfId="2" applyNumberFormat="1" applyFont="1" applyBorder="1"/>
    <xf numFmtId="41" fontId="0" fillId="0" borderId="0" xfId="0" applyNumberFormat="1"/>
    <xf numFmtId="41" fontId="2" fillId="0" borderId="0" xfId="2" applyNumberFormat="1" applyFont="1" applyBorder="1"/>
    <xf numFmtId="41" fontId="1" fillId="0" borderId="0" xfId="2" applyNumberFormat="1" applyFont="1" applyBorder="1"/>
    <xf numFmtId="41" fontId="0" fillId="0" borderId="1" xfId="2" applyNumberFormat="1" applyFont="1" applyBorder="1"/>
    <xf numFmtId="41" fontId="0" fillId="0" borderId="1" xfId="0" applyNumberFormat="1" applyBorder="1"/>
    <xf numFmtId="41" fontId="2" fillId="0" borderId="2" xfId="2" applyNumberFormat="1" applyFont="1" applyBorder="1"/>
    <xf numFmtId="41" fontId="2" fillId="0" borderId="3" xfId="2" applyNumberFormat="1" applyFont="1" applyBorder="1"/>
    <xf numFmtId="165" fontId="2" fillId="0" borderId="0" xfId="1" applyNumberFormat="1" applyFont="1"/>
    <xf numFmtId="43" fontId="2" fillId="0" borderId="0" xfId="1" applyFont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0" fillId="0" borderId="0" xfId="1" applyNumberFormat="1" applyFont="1" applyBorder="1"/>
    <xf numFmtId="0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1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165" fontId="4" fillId="0" borderId="0" xfId="1" applyNumberFormat="1" applyFont="1"/>
    <xf numFmtId="41" fontId="4" fillId="0" borderId="0" xfId="2" applyNumberFormat="1" applyFont="1" applyBorder="1"/>
    <xf numFmtId="165" fontId="4" fillId="0" borderId="0" xfId="1" applyNumberFormat="1" applyFont="1" applyBorder="1"/>
    <xf numFmtId="0" fontId="5" fillId="0" borderId="0" xfId="0" applyFont="1"/>
    <xf numFmtId="0" fontId="6" fillId="0" borderId="0" xfId="0" applyFont="1"/>
    <xf numFmtId="165" fontId="6" fillId="0" borderId="2" xfId="1" applyNumberFormat="1" applyFont="1" applyBorder="1"/>
    <xf numFmtId="41" fontId="6" fillId="0" borderId="2" xfId="2" applyNumberFormat="1" applyFont="1" applyBorder="1"/>
    <xf numFmtId="0" fontId="7" fillId="0" borderId="0" xfId="0" applyFont="1"/>
    <xf numFmtId="165" fontId="7" fillId="0" borderId="2" xfId="1" applyNumberFormat="1" applyFont="1" applyBorder="1"/>
    <xf numFmtId="41" fontId="7" fillId="0" borderId="2" xfId="2" applyNumberFormat="1" applyFont="1" applyBorder="1"/>
    <xf numFmtId="165" fontId="5" fillId="0" borderId="0" xfId="1" applyNumberFormat="1" applyFont="1"/>
    <xf numFmtId="165" fontId="5" fillId="0" borderId="1" xfId="1" applyNumberFormat="1" applyFont="1" applyBorder="1"/>
    <xf numFmtId="165" fontId="1" fillId="0" borderId="0" xfId="2" applyNumberFormat="1" applyFont="1" applyBorder="1"/>
    <xf numFmtId="41" fontId="1" fillId="0" borderId="1" xfId="2" applyNumberFormat="1" applyFont="1" applyBorder="1"/>
    <xf numFmtId="165" fontId="2" fillId="0" borderId="2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7"/>
  <sheetViews>
    <sheetView tabSelected="1" zoomScale="120" zoomScaleNormal="120" workbookViewId="0">
      <selection activeCell="B1" sqref="B1"/>
    </sheetView>
  </sheetViews>
  <sheetFormatPr defaultRowHeight="15" x14ac:dyDescent="0.25"/>
  <cols>
    <col min="1" max="1" width="23.5703125" customWidth="1"/>
    <col min="2" max="7" width="8.28515625" hidden="1" customWidth="1"/>
    <col min="8" max="11" width="8.28515625" customWidth="1"/>
    <col min="12" max="54" width="8.28515625" hidden="1" customWidth="1"/>
    <col min="55" max="57" width="9.5703125" bestFit="1" customWidth="1"/>
    <col min="58" max="58" width="2.7109375" customWidth="1"/>
    <col min="59" max="59" width="9.5703125" bestFit="1" customWidth="1"/>
  </cols>
  <sheetData>
    <row r="1" spans="1:81" x14ac:dyDescent="0.25">
      <c r="A1" s="1" t="s">
        <v>0</v>
      </c>
      <c r="BC1" s="23" t="s">
        <v>70</v>
      </c>
      <c r="BD1" s="23" t="s">
        <v>70</v>
      </c>
      <c r="BE1" s="24" t="s">
        <v>70</v>
      </c>
      <c r="BF1" s="24"/>
      <c r="BG1" s="24">
        <v>2023</v>
      </c>
    </row>
    <row r="2" spans="1:81" x14ac:dyDescent="0.25">
      <c r="A2" s="1" t="s">
        <v>1</v>
      </c>
      <c r="B2" s="4">
        <v>45298</v>
      </c>
      <c r="C2" s="4">
        <f>B2+7</f>
        <v>45305</v>
      </c>
      <c r="D2" s="4">
        <f t="shared" ref="D2:BB2" si="0">C2+7</f>
        <v>45312</v>
      </c>
      <c r="E2" s="4">
        <f t="shared" si="0"/>
        <v>45319</v>
      </c>
      <c r="F2" s="4">
        <f t="shared" si="0"/>
        <v>45326</v>
      </c>
      <c r="G2" s="4">
        <f t="shared" si="0"/>
        <v>45333</v>
      </c>
      <c r="H2" s="4">
        <f t="shared" si="0"/>
        <v>45340</v>
      </c>
      <c r="I2" s="4">
        <f t="shared" si="0"/>
        <v>45347</v>
      </c>
      <c r="J2" s="4">
        <f t="shared" si="0"/>
        <v>45354</v>
      </c>
      <c r="K2" s="4">
        <f t="shared" si="0"/>
        <v>45361</v>
      </c>
      <c r="L2" s="4">
        <f t="shared" si="0"/>
        <v>45368</v>
      </c>
      <c r="M2" s="4">
        <f t="shared" si="0"/>
        <v>45375</v>
      </c>
      <c r="N2" s="4">
        <f t="shared" si="0"/>
        <v>45382</v>
      </c>
      <c r="O2" s="4">
        <f t="shared" si="0"/>
        <v>45389</v>
      </c>
      <c r="P2" s="4">
        <f t="shared" si="0"/>
        <v>45396</v>
      </c>
      <c r="Q2" s="4">
        <f t="shared" si="0"/>
        <v>45403</v>
      </c>
      <c r="R2" s="4">
        <f t="shared" si="0"/>
        <v>45410</v>
      </c>
      <c r="S2" s="4">
        <f t="shared" si="0"/>
        <v>45417</v>
      </c>
      <c r="T2" s="4">
        <f t="shared" si="0"/>
        <v>45424</v>
      </c>
      <c r="U2" s="4">
        <f t="shared" si="0"/>
        <v>45431</v>
      </c>
      <c r="V2" s="4">
        <f t="shared" si="0"/>
        <v>45438</v>
      </c>
      <c r="W2" s="4">
        <f t="shared" si="0"/>
        <v>45445</v>
      </c>
      <c r="X2" s="4">
        <f t="shared" si="0"/>
        <v>45452</v>
      </c>
      <c r="Y2" s="4">
        <f t="shared" si="0"/>
        <v>45459</v>
      </c>
      <c r="Z2" s="4">
        <f t="shared" si="0"/>
        <v>45466</v>
      </c>
      <c r="AA2" s="4">
        <f t="shared" si="0"/>
        <v>45473</v>
      </c>
      <c r="AB2" s="4">
        <f t="shared" si="0"/>
        <v>45480</v>
      </c>
      <c r="AC2" s="4">
        <f t="shared" si="0"/>
        <v>45487</v>
      </c>
      <c r="AD2" s="4">
        <f t="shared" si="0"/>
        <v>45494</v>
      </c>
      <c r="AE2" s="4">
        <f t="shared" si="0"/>
        <v>45501</v>
      </c>
      <c r="AF2" s="4">
        <f t="shared" si="0"/>
        <v>45508</v>
      </c>
      <c r="AG2" s="4">
        <f t="shared" si="0"/>
        <v>45515</v>
      </c>
      <c r="AH2" s="4">
        <f t="shared" si="0"/>
        <v>45522</v>
      </c>
      <c r="AI2" s="4">
        <f t="shared" si="0"/>
        <v>45529</v>
      </c>
      <c r="AJ2" s="4">
        <f t="shared" si="0"/>
        <v>45536</v>
      </c>
      <c r="AK2" s="4">
        <f t="shared" si="0"/>
        <v>45543</v>
      </c>
      <c r="AL2" s="4">
        <f t="shared" si="0"/>
        <v>45550</v>
      </c>
      <c r="AM2" s="4">
        <f t="shared" si="0"/>
        <v>45557</v>
      </c>
      <c r="AN2" s="4">
        <f t="shared" si="0"/>
        <v>45564</v>
      </c>
      <c r="AO2" s="4">
        <f t="shared" si="0"/>
        <v>45571</v>
      </c>
      <c r="AP2" s="4">
        <f t="shared" si="0"/>
        <v>45578</v>
      </c>
      <c r="AQ2" s="4">
        <f t="shared" si="0"/>
        <v>45585</v>
      </c>
      <c r="AR2" s="4">
        <f t="shared" si="0"/>
        <v>45592</v>
      </c>
      <c r="AS2" s="4">
        <f t="shared" si="0"/>
        <v>45599</v>
      </c>
      <c r="AT2" s="4">
        <f t="shared" si="0"/>
        <v>45606</v>
      </c>
      <c r="AU2" s="4">
        <f t="shared" si="0"/>
        <v>45613</v>
      </c>
      <c r="AV2" s="4">
        <f t="shared" si="0"/>
        <v>45620</v>
      </c>
      <c r="AW2" s="4">
        <f t="shared" si="0"/>
        <v>45627</v>
      </c>
      <c r="AX2" s="4">
        <f t="shared" si="0"/>
        <v>45634</v>
      </c>
      <c r="AY2" s="4">
        <f t="shared" si="0"/>
        <v>45641</v>
      </c>
      <c r="AZ2" s="4">
        <f t="shared" si="0"/>
        <v>45648</v>
      </c>
      <c r="BA2" s="4">
        <f t="shared" si="0"/>
        <v>45655</v>
      </c>
      <c r="BB2" s="4">
        <f t="shared" si="0"/>
        <v>45662</v>
      </c>
      <c r="BC2" s="25" t="s">
        <v>19</v>
      </c>
      <c r="BD2" s="24" t="s">
        <v>20</v>
      </c>
      <c r="BE2" s="24" t="s">
        <v>21</v>
      </c>
      <c r="BF2" s="24"/>
      <c r="BG2" s="24" t="s">
        <v>20</v>
      </c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5"/>
      <c r="BT2" s="5"/>
      <c r="BU2" s="5"/>
      <c r="BV2" s="5"/>
    </row>
    <row r="3" spans="1:81" x14ac:dyDescent="0.25">
      <c r="A3" s="2" t="s">
        <v>69</v>
      </c>
      <c r="B3" s="8">
        <v>0</v>
      </c>
      <c r="C3" s="8">
        <v>0</v>
      </c>
      <c r="D3" s="8">
        <v>0</v>
      </c>
      <c r="E3" s="8">
        <v>0</v>
      </c>
      <c r="F3" s="8"/>
      <c r="G3" s="8">
        <v>0</v>
      </c>
      <c r="H3" s="8">
        <v>198</v>
      </c>
      <c r="I3" s="8">
        <v>0</v>
      </c>
      <c r="J3" s="8">
        <v>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10">
        <f>SUM(B3:BB3)</f>
        <v>198</v>
      </c>
      <c r="BD3" s="10"/>
      <c r="BE3" s="10"/>
      <c r="BF3" s="10"/>
      <c r="BG3" s="11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x14ac:dyDescent="0.25">
      <c r="A4" s="2" t="s">
        <v>2</v>
      </c>
      <c r="B4" s="8">
        <v>2053</v>
      </c>
      <c r="C4" s="8">
        <v>1765</v>
      </c>
      <c r="D4" s="8">
        <v>960</v>
      </c>
      <c r="E4" s="8">
        <v>3045</v>
      </c>
      <c r="F4" s="8">
        <v>1906.5</v>
      </c>
      <c r="G4" s="8">
        <v>2792</v>
      </c>
      <c r="H4" s="8">
        <v>1382</v>
      </c>
      <c r="I4" s="8">
        <v>3270</v>
      </c>
      <c r="J4" s="8">
        <v>1935.68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10">
        <f>SUM(B4:BB4)</f>
        <v>19109.18</v>
      </c>
      <c r="BD4" s="10"/>
      <c r="BE4" s="10"/>
      <c r="BF4" s="10"/>
      <c r="BG4" s="11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</row>
    <row r="5" spans="1:81" x14ac:dyDescent="0.25">
      <c r="A5" s="2" t="s">
        <v>3</v>
      </c>
      <c r="B5" s="8">
        <v>663</v>
      </c>
      <c r="C5" s="8">
        <v>1123</v>
      </c>
      <c r="D5" s="8">
        <v>1252</v>
      </c>
      <c r="E5" s="8">
        <v>839</v>
      </c>
      <c r="F5" s="8">
        <v>86</v>
      </c>
      <c r="G5" s="8">
        <v>240</v>
      </c>
      <c r="H5" s="8">
        <v>150</v>
      </c>
      <c r="I5" s="8">
        <v>231</v>
      </c>
      <c r="J5" s="8">
        <v>314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10">
        <f>SUM(B5:BB5)</f>
        <v>4898</v>
      </c>
      <c r="BD5" s="10"/>
      <c r="BE5" s="10"/>
      <c r="BF5" s="10"/>
      <c r="BG5" s="11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</row>
    <row r="6" spans="1:81" x14ac:dyDescent="0.25">
      <c r="A6" t="s">
        <v>23</v>
      </c>
      <c r="B6" s="9">
        <v>284.14999999999998</v>
      </c>
      <c r="C6" s="9">
        <v>297.26</v>
      </c>
      <c r="D6" s="9">
        <v>461.67</v>
      </c>
      <c r="E6" s="9">
        <v>474.15</v>
      </c>
      <c r="F6" s="9">
        <v>799.11</v>
      </c>
      <c r="G6" s="9">
        <v>258.26</v>
      </c>
      <c r="H6" s="9">
        <v>391.67</v>
      </c>
      <c r="I6" s="9">
        <v>364.15</v>
      </c>
      <c r="J6" s="9">
        <v>567.27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14">
        <f>SUM(B6:BB6)</f>
        <v>3897.6900000000005</v>
      </c>
      <c r="BD6" s="14"/>
      <c r="BE6" s="14"/>
      <c r="BF6" s="10"/>
      <c r="BG6" s="15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s="3" customFormat="1" x14ac:dyDescent="0.25">
      <c r="A7" s="3" t="s">
        <v>4</v>
      </c>
      <c r="B7" s="18">
        <f>SUM(B3:B6)</f>
        <v>3000.15</v>
      </c>
      <c r="C7" s="18">
        <f t="shared" ref="C7:BB7" si="1">SUM(C3:C6)</f>
        <v>3185.26</v>
      </c>
      <c r="D7" s="18">
        <f t="shared" si="1"/>
        <v>2673.67</v>
      </c>
      <c r="E7" s="18">
        <f t="shared" si="1"/>
        <v>4358.1499999999996</v>
      </c>
      <c r="F7" s="18">
        <f t="shared" si="1"/>
        <v>2791.61</v>
      </c>
      <c r="G7" s="18">
        <f t="shared" si="1"/>
        <v>3290.26</v>
      </c>
      <c r="H7" s="18">
        <f t="shared" si="1"/>
        <v>2121.67</v>
      </c>
      <c r="I7" s="18">
        <f t="shared" si="1"/>
        <v>3865.15</v>
      </c>
      <c r="J7" s="18">
        <f t="shared" si="1"/>
        <v>2816.9500000000003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18">
        <f t="shared" si="1"/>
        <v>0</v>
      </c>
      <c r="Q7" s="18">
        <f t="shared" si="1"/>
        <v>0</v>
      </c>
      <c r="R7" s="18">
        <f t="shared" si="1"/>
        <v>0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8">
        <f t="shared" si="1"/>
        <v>0</v>
      </c>
      <c r="AF7" s="18">
        <f t="shared" si="1"/>
        <v>0</v>
      </c>
      <c r="AG7" s="18">
        <f t="shared" si="1"/>
        <v>0</v>
      </c>
      <c r="AH7" s="18">
        <f t="shared" si="1"/>
        <v>0</v>
      </c>
      <c r="AI7" s="18">
        <f t="shared" si="1"/>
        <v>0</v>
      </c>
      <c r="AJ7" s="18">
        <f t="shared" si="1"/>
        <v>0</v>
      </c>
      <c r="AK7" s="18">
        <f t="shared" si="1"/>
        <v>0</v>
      </c>
      <c r="AL7" s="18">
        <f t="shared" si="1"/>
        <v>0</v>
      </c>
      <c r="AM7" s="18">
        <f t="shared" si="1"/>
        <v>0</v>
      </c>
      <c r="AN7" s="18">
        <f t="shared" si="1"/>
        <v>0</v>
      </c>
      <c r="AO7" s="18">
        <f t="shared" si="1"/>
        <v>0</v>
      </c>
      <c r="AP7" s="18">
        <f t="shared" si="1"/>
        <v>0</v>
      </c>
      <c r="AQ7" s="18">
        <f t="shared" si="1"/>
        <v>0</v>
      </c>
      <c r="AR7" s="18">
        <f t="shared" si="1"/>
        <v>0</v>
      </c>
      <c r="AS7" s="18">
        <f t="shared" si="1"/>
        <v>0</v>
      </c>
      <c r="AT7" s="18">
        <f t="shared" si="1"/>
        <v>0</v>
      </c>
      <c r="AU7" s="18">
        <f t="shared" si="1"/>
        <v>0</v>
      </c>
      <c r="AV7" s="18">
        <f t="shared" si="1"/>
        <v>0</v>
      </c>
      <c r="AW7" s="18">
        <f t="shared" si="1"/>
        <v>0</v>
      </c>
      <c r="AX7" s="18">
        <f t="shared" si="1"/>
        <v>0</v>
      </c>
      <c r="AY7" s="18">
        <f t="shared" si="1"/>
        <v>0</v>
      </c>
      <c r="AZ7" s="18">
        <f t="shared" si="1"/>
        <v>0</v>
      </c>
      <c r="BA7" s="18">
        <f t="shared" si="1"/>
        <v>0</v>
      </c>
      <c r="BB7" s="18">
        <f t="shared" si="1"/>
        <v>0</v>
      </c>
      <c r="BC7" s="12">
        <f>SUM(BC3:BC6)</f>
        <v>28102.870000000003</v>
      </c>
      <c r="BD7" s="7">
        <f>(BG7/52)*9</f>
        <v>29423.076923076922</v>
      </c>
      <c r="BE7" s="12">
        <f>BC7-BD7</f>
        <v>-1320.2069230769193</v>
      </c>
      <c r="BF7" s="12"/>
      <c r="BG7" s="12">
        <v>170000</v>
      </c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</row>
    <row r="8" spans="1:81" x14ac:dyDescent="0.25">
      <c r="A8" t="s">
        <v>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3">
        <f t="shared" ref="BC8:BC14" si="2">SUM(B8:BB8)</f>
        <v>0</v>
      </c>
      <c r="BD8" s="44">
        <f t="shared" ref="BD8:BD14" si="3">(BG8/52)*9</f>
        <v>0</v>
      </c>
      <c r="BE8" s="13">
        <f t="shared" ref="BE8:BE15" si="4">BC8-BD8</f>
        <v>0</v>
      </c>
      <c r="BF8" s="12"/>
      <c r="BG8" s="11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81" x14ac:dyDescent="0.25">
      <c r="A9" t="s">
        <v>6</v>
      </c>
      <c r="B9" s="8">
        <v>40</v>
      </c>
      <c r="C9" s="8">
        <v>112</v>
      </c>
      <c r="D9" s="8">
        <v>0</v>
      </c>
      <c r="E9" s="8">
        <v>25</v>
      </c>
      <c r="F9" s="8">
        <v>0</v>
      </c>
      <c r="G9" s="8">
        <v>0</v>
      </c>
      <c r="H9" s="8">
        <v>0</v>
      </c>
      <c r="I9" s="8">
        <v>0</v>
      </c>
      <c r="J9" s="8">
        <v>2550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13">
        <f t="shared" si="2"/>
        <v>2727</v>
      </c>
      <c r="BD9" s="44">
        <f t="shared" si="3"/>
        <v>0</v>
      </c>
      <c r="BE9" s="13">
        <f t="shared" si="4"/>
        <v>2727</v>
      </c>
      <c r="BF9" s="12"/>
      <c r="BG9" s="11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</row>
    <row r="10" spans="1:81" x14ac:dyDescent="0.25">
      <c r="A10" t="s">
        <v>7</v>
      </c>
      <c r="B10" s="8">
        <v>44</v>
      </c>
      <c r="C10" s="8">
        <v>0</v>
      </c>
      <c r="D10" s="8">
        <v>0</v>
      </c>
      <c r="E10" s="8">
        <v>0</v>
      </c>
      <c r="F10" s="8">
        <v>20</v>
      </c>
      <c r="G10" s="8">
        <v>5</v>
      </c>
      <c r="H10" s="8">
        <v>5</v>
      </c>
      <c r="I10" s="8">
        <v>12</v>
      </c>
      <c r="J10" s="8"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13">
        <f t="shared" si="2"/>
        <v>86</v>
      </c>
      <c r="BD10" s="44">
        <f t="shared" si="3"/>
        <v>0</v>
      </c>
      <c r="BE10" s="13">
        <f t="shared" si="4"/>
        <v>86</v>
      </c>
      <c r="BF10" s="10"/>
      <c r="BG10" s="11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1" x14ac:dyDescent="0.25">
      <c r="A11" t="s">
        <v>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111</v>
      </c>
      <c r="H11" s="8">
        <v>0</v>
      </c>
      <c r="I11" s="8">
        <v>0</v>
      </c>
      <c r="J11" s="8">
        <v>315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13">
        <f t="shared" si="2"/>
        <v>426</v>
      </c>
      <c r="BD11" s="44">
        <f t="shared" si="3"/>
        <v>2250</v>
      </c>
      <c r="BE11" s="13">
        <f t="shared" si="4"/>
        <v>-1824</v>
      </c>
      <c r="BF11" s="10"/>
      <c r="BG11" s="11">
        <v>13000</v>
      </c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</row>
    <row r="12" spans="1:81" x14ac:dyDescent="0.25">
      <c r="A12" t="s">
        <v>9</v>
      </c>
      <c r="B12" s="8">
        <v>45</v>
      </c>
      <c r="C12" s="8">
        <v>3000</v>
      </c>
      <c r="D12" s="8">
        <v>0</v>
      </c>
      <c r="E12" s="8">
        <v>70</v>
      </c>
      <c r="F12" s="8">
        <v>3000</v>
      </c>
      <c r="G12" s="8">
        <v>166</v>
      </c>
      <c r="H12" s="8">
        <v>0</v>
      </c>
      <c r="I12" s="8">
        <v>95</v>
      </c>
      <c r="J12" s="8">
        <v>3000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13">
        <f t="shared" si="2"/>
        <v>9376</v>
      </c>
      <c r="BD12" s="44">
        <f t="shared" si="3"/>
        <v>6992.3076923076924</v>
      </c>
      <c r="BE12" s="13">
        <f t="shared" si="4"/>
        <v>2383.6923076923076</v>
      </c>
      <c r="BF12" s="10"/>
      <c r="BG12" s="11">
        <v>40400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</row>
    <row r="13" spans="1:81" x14ac:dyDescent="0.25">
      <c r="A13" t="s">
        <v>10</v>
      </c>
      <c r="B13" s="8">
        <v>0</v>
      </c>
      <c r="C13" s="8">
        <v>0</v>
      </c>
      <c r="D13" s="8">
        <v>650</v>
      </c>
      <c r="E13" s="8">
        <v>1100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13">
        <f t="shared" si="2"/>
        <v>1750</v>
      </c>
      <c r="BD13" s="44">
        <f t="shared" si="3"/>
        <v>8376.9230769230762</v>
      </c>
      <c r="BE13" s="13">
        <f t="shared" si="4"/>
        <v>-6626.9230769230762</v>
      </c>
      <c r="BF13" s="10"/>
      <c r="BG13" s="11">
        <v>48400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</row>
    <row r="14" spans="1:81" x14ac:dyDescent="0.25">
      <c r="A14" t="s">
        <v>11</v>
      </c>
      <c r="B14" s="9">
        <v>5</v>
      </c>
      <c r="C14" s="9">
        <v>124</v>
      </c>
      <c r="D14" s="9">
        <v>10</v>
      </c>
      <c r="E14" s="9">
        <v>14</v>
      </c>
      <c r="F14" s="22">
        <v>3</v>
      </c>
      <c r="G14" s="9">
        <v>1</v>
      </c>
      <c r="H14" s="22">
        <v>10</v>
      </c>
      <c r="I14" s="22">
        <v>1</v>
      </c>
      <c r="J14" s="9">
        <v>1</v>
      </c>
      <c r="K14" s="22"/>
      <c r="L14" s="22"/>
      <c r="M14" s="22"/>
      <c r="N14" s="22"/>
      <c r="O14" s="22"/>
      <c r="P14" s="22"/>
      <c r="Q14" s="22"/>
      <c r="R14" s="9"/>
      <c r="S14" s="22"/>
      <c r="T14" s="22"/>
      <c r="U14" s="22"/>
      <c r="V14" s="9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13">
        <f t="shared" si="2"/>
        <v>169</v>
      </c>
      <c r="BD14" s="44">
        <f t="shared" si="3"/>
        <v>238.84615384615387</v>
      </c>
      <c r="BE14" s="45">
        <f t="shared" si="4"/>
        <v>-69.846153846153868</v>
      </c>
      <c r="BF14" s="14"/>
      <c r="BG14" s="15">
        <v>1380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1" s="3" customFormat="1" x14ac:dyDescent="0.25">
      <c r="A15" s="3" t="s">
        <v>12</v>
      </c>
      <c r="B15" s="20">
        <f>SUM(B8:B14)</f>
        <v>134</v>
      </c>
      <c r="C15" s="20">
        <f>SUM(C8:C14)</f>
        <v>3236</v>
      </c>
      <c r="D15" s="20">
        <f>SUM(D8:D14)</f>
        <v>660</v>
      </c>
      <c r="E15" s="20">
        <f t="shared" ref="E15" si="5">SUM(E8:E14)</f>
        <v>1209</v>
      </c>
      <c r="F15" s="20">
        <f>SUM(F8:F14)</f>
        <v>3023</v>
      </c>
      <c r="G15" s="20">
        <f>SUM(G8:G14)</f>
        <v>283</v>
      </c>
      <c r="H15" s="20">
        <f t="shared" ref="H15:Q15" si="6">SUM(H8:H14)</f>
        <v>15</v>
      </c>
      <c r="I15" s="20">
        <f t="shared" si="6"/>
        <v>108</v>
      </c>
      <c r="J15" s="20">
        <f t="shared" si="6"/>
        <v>5866</v>
      </c>
      <c r="K15" s="20">
        <f t="shared" si="6"/>
        <v>0</v>
      </c>
      <c r="L15" s="20">
        <f t="shared" si="6"/>
        <v>0</v>
      </c>
      <c r="M15" s="20">
        <f t="shared" si="6"/>
        <v>0</v>
      </c>
      <c r="N15" s="20">
        <f t="shared" si="6"/>
        <v>0</v>
      </c>
      <c r="O15" s="20">
        <f t="shared" si="6"/>
        <v>0</v>
      </c>
      <c r="P15" s="20">
        <f t="shared" si="6"/>
        <v>0</v>
      </c>
      <c r="Q15" s="20">
        <f t="shared" si="6"/>
        <v>0</v>
      </c>
      <c r="R15" s="20">
        <f t="shared" ref="R15:BC15" si="7">SUM(R8:R14)</f>
        <v>0</v>
      </c>
      <c r="S15" s="20">
        <f t="shared" si="7"/>
        <v>0</v>
      </c>
      <c r="T15" s="20">
        <f t="shared" si="7"/>
        <v>0</v>
      </c>
      <c r="U15" s="20">
        <f t="shared" si="7"/>
        <v>0</v>
      </c>
      <c r="V15" s="20">
        <f t="shared" si="7"/>
        <v>0</v>
      </c>
      <c r="W15" s="20">
        <f t="shared" si="7"/>
        <v>0</v>
      </c>
      <c r="X15" s="20">
        <f t="shared" si="7"/>
        <v>0</v>
      </c>
      <c r="Y15" s="20">
        <f t="shared" si="7"/>
        <v>0</v>
      </c>
      <c r="Z15" s="20">
        <f t="shared" si="7"/>
        <v>0</v>
      </c>
      <c r="AA15" s="20">
        <f t="shared" si="7"/>
        <v>0</v>
      </c>
      <c r="AB15" s="20">
        <f t="shared" si="7"/>
        <v>0</v>
      </c>
      <c r="AC15" s="20">
        <f t="shared" si="7"/>
        <v>0</v>
      </c>
      <c r="AD15" s="20">
        <f t="shared" si="7"/>
        <v>0</v>
      </c>
      <c r="AE15" s="20">
        <f t="shared" si="7"/>
        <v>0</v>
      </c>
      <c r="AF15" s="20">
        <f t="shared" si="7"/>
        <v>0</v>
      </c>
      <c r="AG15" s="20">
        <f t="shared" si="7"/>
        <v>0</v>
      </c>
      <c r="AH15" s="20">
        <f t="shared" si="7"/>
        <v>0</v>
      </c>
      <c r="AI15" s="20">
        <f>SUM(AI8:AI14)</f>
        <v>0</v>
      </c>
      <c r="AJ15" s="20">
        <f t="shared" ref="AJ15:AX15" si="8">SUM(AJ8:AJ14)</f>
        <v>0</v>
      </c>
      <c r="AK15" s="20">
        <f t="shared" si="8"/>
        <v>0</v>
      </c>
      <c r="AL15" s="20">
        <f t="shared" si="8"/>
        <v>0</v>
      </c>
      <c r="AM15" s="20">
        <f t="shared" si="8"/>
        <v>0</v>
      </c>
      <c r="AN15" s="20">
        <f t="shared" si="8"/>
        <v>0</v>
      </c>
      <c r="AO15" s="20">
        <f t="shared" si="8"/>
        <v>0</v>
      </c>
      <c r="AP15" s="20">
        <f t="shared" si="8"/>
        <v>0</v>
      </c>
      <c r="AQ15" s="20">
        <f t="shared" si="8"/>
        <v>0</v>
      </c>
      <c r="AR15" s="20">
        <f t="shared" si="8"/>
        <v>0</v>
      </c>
      <c r="AS15" s="20">
        <f t="shared" si="8"/>
        <v>0</v>
      </c>
      <c r="AT15" s="20">
        <f t="shared" si="8"/>
        <v>0</v>
      </c>
      <c r="AU15" s="20">
        <f t="shared" si="8"/>
        <v>0</v>
      </c>
      <c r="AV15" s="20">
        <f t="shared" si="8"/>
        <v>0</v>
      </c>
      <c r="AW15" s="20">
        <f t="shared" si="8"/>
        <v>0</v>
      </c>
      <c r="AX15" s="20">
        <f t="shared" si="8"/>
        <v>0</v>
      </c>
      <c r="AY15" s="20">
        <f>SUM(AY8:AY14)</f>
        <v>0</v>
      </c>
      <c r="AZ15" s="20">
        <f>SUM(AZ8:AZ14)</f>
        <v>0</v>
      </c>
      <c r="BA15" s="20">
        <f>SUM(BA8:BA14)</f>
        <v>0</v>
      </c>
      <c r="BB15" s="20">
        <f>SUM(BB8:BB14)</f>
        <v>0</v>
      </c>
      <c r="BC15" s="16">
        <f t="shared" si="7"/>
        <v>14534</v>
      </c>
      <c r="BD15" s="46">
        <f>(BG15/52)*6</f>
        <v>11905.384615384615</v>
      </c>
      <c r="BE15" s="12">
        <f t="shared" si="4"/>
        <v>2628.6153846153848</v>
      </c>
      <c r="BF15" s="16"/>
      <c r="BG15" s="16">
        <f>SUM(BG8:BG14)</f>
        <v>103180</v>
      </c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</row>
    <row r="16" spans="1:81" s="3" customFormat="1" ht="15.75" thickBot="1" x14ac:dyDescent="0.3">
      <c r="A16" s="3" t="s">
        <v>13</v>
      </c>
      <c r="B16" s="21">
        <f>B7+B15</f>
        <v>3134.15</v>
      </c>
      <c r="C16" s="21">
        <f>C7+C15</f>
        <v>6421.26</v>
      </c>
      <c r="D16" s="21">
        <f t="shared" ref="D16:E16" si="9">D7+D15</f>
        <v>3333.67</v>
      </c>
      <c r="E16" s="21">
        <f t="shared" si="9"/>
        <v>5567.15</v>
      </c>
      <c r="F16" s="21">
        <f>F7+F15</f>
        <v>5814.6100000000006</v>
      </c>
      <c r="G16" s="21">
        <f>G7+G15</f>
        <v>3573.26</v>
      </c>
      <c r="H16" s="21">
        <f t="shared" ref="H16:AL16" si="10">H7+H15</f>
        <v>2136.67</v>
      </c>
      <c r="I16" s="21">
        <f t="shared" si="10"/>
        <v>3973.15</v>
      </c>
      <c r="J16" s="21">
        <f t="shared" si="10"/>
        <v>8682.9500000000007</v>
      </c>
      <c r="K16" s="21">
        <f t="shared" si="10"/>
        <v>0</v>
      </c>
      <c r="L16" s="21">
        <f t="shared" si="10"/>
        <v>0</v>
      </c>
      <c r="M16" s="21">
        <f t="shared" si="10"/>
        <v>0</v>
      </c>
      <c r="N16" s="21">
        <f t="shared" si="10"/>
        <v>0</v>
      </c>
      <c r="O16" s="21">
        <f t="shared" si="10"/>
        <v>0</v>
      </c>
      <c r="P16" s="21">
        <f t="shared" si="10"/>
        <v>0</v>
      </c>
      <c r="Q16" s="21">
        <f t="shared" si="10"/>
        <v>0</v>
      </c>
      <c r="R16" s="21">
        <f t="shared" si="10"/>
        <v>0</v>
      </c>
      <c r="S16" s="21">
        <f t="shared" si="10"/>
        <v>0</v>
      </c>
      <c r="T16" s="21">
        <f t="shared" si="10"/>
        <v>0</v>
      </c>
      <c r="U16" s="21">
        <f t="shared" si="10"/>
        <v>0</v>
      </c>
      <c r="V16" s="21">
        <f t="shared" si="10"/>
        <v>0</v>
      </c>
      <c r="W16" s="21">
        <f t="shared" si="10"/>
        <v>0</v>
      </c>
      <c r="X16" s="21">
        <f t="shared" si="10"/>
        <v>0</v>
      </c>
      <c r="Y16" s="21">
        <f t="shared" si="10"/>
        <v>0</v>
      </c>
      <c r="Z16" s="21">
        <f t="shared" si="10"/>
        <v>0</v>
      </c>
      <c r="AA16" s="21">
        <f t="shared" si="10"/>
        <v>0</v>
      </c>
      <c r="AB16" s="21">
        <f t="shared" si="10"/>
        <v>0</v>
      </c>
      <c r="AC16" s="21">
        <f t="shared" si="10"/>
        <v>0</v>
      </c>
      <c r="AD16" s="21">
        <f t="shared" si="10"/>
        <v>0</v>
      </c>
      <c r="AE16" s="21">
        <f t="shared" si="10"/>
        <v>0</v>
      </c>
      <c r="AF16" s="21">
        <f t="shared" si="10"/>
        <v>0</v>
      </c>
      <c r="AG16" s="21">
        <f t="shared" si="10"/>
        <v>0</v>
      </c>
      <c r="AH16" s="21">
        <f t="shared" si="10"/>
        <v>0</v>
      </c>
      <c r="AI16" s="21">
        <f t="shared" si="10"/>
        <v>0</v>
      </c>
      <c r="AJ16" s="21">
        <f t="shared" si="10"/>
        <v>0</v>
      </c>
      <c r="AK16" s="21">
        <f t="shared" si="10"/>
        <v>0</v>
      </c>
      <c r="AL16" s="21">
        <f t="shared" si="10"/>
        <v>0</v>
      </c>
      <c r="AM16" s="21">
        <f t="shared" ref="AM16:BD16" si="11">AM7+AM15</f>
        <v>0</v>
      </c>
      <c r="AN16" s="21">
        <f t="shared" si="11"/>
        <v>0</v>
      </c>
      <c r="AO16" s="21">
        <f t="shared" si="11"/>
        <v>0</v>
      </c>
      <c r="AP16" s="21">
        <f t="shared" si="11"/>
        <v>0</v>
      </c>
      <c r="AQ16" s="21">
        <f t="shared" si="11"/>
        <v>0</v>
      </c>
      <c r="AR16" s="21">
        <f t="shared" si="11"/>
        <v>0</v>
      </c>
      <c r="AS16" s="21">
        <f t="shared" si="11"/>
        <v>0</v>
      </c>
      <c r="AT16" s="21">
        <f t="shared" si="11"/>
        <v>0</v>
      </c>
      <c r="AU16" s="21">
        <f t="shared" si="11"/>
        <v>0</v>
      </c>
      <c r="AV16" s="21">
        <f t="shared" si="11"/>
        <v>0</v>
      </c>
      <c r="AW16" s="21">
        <f t="shared" si="11"/>
        <v>0</v>
      </c>
      <c r="AX16" s="21">
        <f t="shared" si="11"/>
        <v>0</v>
      </c>
      <c r="AY16" s="21">
        <f t="shared" si="11"/>
        <v>0</v>
      </c>
      <c r="AZ16" s="21">
        <f t="shared" si="11"/>
        <v>0</v>
      </c>
      <c r="BA16" s="21">
        <f t="shared" si="11"/>
        <v>0</v>
      </c>
      <c r="BB16" s="21">
        <f t="shared" si="11"/>
        <v>0</v>
      </c>
      <c r="BC16" s="17">
        <f t="shared" si="11"/>
        <v>42636.87</v>
      </c>
      <c r="BD16" s="17">
        <f t="shared" si="11"/>
        <v>41328.461538461539</v>
      </c>
      <c r="BE16" s="17">
        <f t="shared" ref="BE16" si="12">BE7+BE15</f>
        <v>1308.4084615384654</v>
      </c>
      <c r="BF16" s="17"/>
      <c r="BG16" s="17">
        <f t="shared" ref="BG16" si="13">BG7+BG15</f>
        <v>273180</v>
      </c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</row>
    <row r="17" spans="1:42" ht="15.75" thickTop="1" x14ac:dyDescent="0.25">
      <c r="A17" t="s">
        <v>14</v>
      </c>
    </row>
    <row r="18" spans="1:42" x14ac:dyDescent="0.25">
      <c r="A18" t="s">
        <v>15</v>
      </c>
    </row>
    <row r="19" spans="1:42" x14ac:dyDescent="0.25">
      <c r="A19" t="s">
        <v>16</v>
      </c>
    </row>
    <row r="20" spans="1:42" x14ac:dyDescent="0.25">
      <c r="A20" t="s">
        <v>17</v>
      </c>
    </row>
    <row r="21" spans="1:42" x14ac:dyDescent="0.25">
      <c r="A21" t="s">
        <v>24</v>
      </c>
    </row>
    <row r="22" spans="1:42" x14ac:dyDescent="0.25">
      <c r="A22" t="s">
        <v>18</v>
      </c>
    </row>
    <row r="23" spans="1:42" x14ac:dyDescent="0.25">
      <c r="A23" t="s">
        <v>25</v>
      </c>
    </row>
    <row r="24" spans="1:42" x14ac:dyDescent="0.25">
      <c r="A24" t="s">
        <v>22</v>
      </c>
    </row>
    <row r="26" spans="1:42" x14ac:dyDescent="0.25"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42" x14ac:dyDescent="0.25">
      <c r="AP27">
        <v>1157</v>
      </c>
    </row>
  </sheetData>
  <pageMargins left="0.7" right="0.7" top="0.75" bottom="0.75" header="0.3" footer="0.3"/>
  <pageSetup orientation="landscape" r:id="rId1"/>
  <ignoredErrors>
    <ignoredError sqref="B7 BG15" formulaRange="1"/>
    <ignoredError sqref="BC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opLeftCell="A31" zoomScaleNormal="100" workbookViewId="0">
      <selection activeCell="B56" sqref="B56"/>
    </sheetView>
  </sheetViews>
  <sheetFormatPr defaultColWidth="9.140625" defaultRowHeight="18.75" x14ac:dyDescent="0.3"/>
  <cols>
    <col min="1" max="1" width="35.140625" style="28" bestFit="1" customWidth="1"/>
    <col min="2" max="2" width="9.42578125" style="28" bestFit="1" customWidth="1"/>
    <col min="3" max="3" width="9.28515625" style="28" bestFit="1" customWidth="1"/>
    <col min="4" max="4" width="9.42578125" style="28" bestFit="1" customWidth="1"/>
    <col min="5" max="5" width="9.28515625" style="28" bestFit="1" customWidth="1"/>
    <col min="6" max="9" width="9.42578125" style="28" bestFit="1" customWidth="1"/>
    <col min="10" max="10" width="9.28515625" style="28" bestFit="1" customWidth="1"/>
    <col min="11" max="11" width="9.42578125" style="28" bestFit="1" customWidth="1"/>
    <col min="12" max="14" width="9.5703125" style="28" bestFit="1" customWidth="1"/>
    <col min="15" max="20" width="9.42578125" style="28" bestFit="1" customWidth="1"/>
    <col min="21" max="23" width="9.85546875" style="28" bestFit="1" customWidth="1"/>
    <col min="24" max="26" width="9.42578125" style="28" bestFit="1" customWidth="1"/>
    <col min="27" max="27" width="9.28515625" style="28" bestFit="1" customWidth="1"/>
    <col min="28" max="28" width="9.42578125" style="28" bestFit="1" customWidth="1"/>
    <col min="29" max="29" width="9.28515625" style="28" bestFit="1" customWidth="1"/>
    <col min="30" max="31" width="9.42578125" style="28" bestFit="1" customWidth="1"/>
    <col min="32" max="34" width="9.28515625" style="28" bestFit="1" customWidth="1"/>
    <col min="35" max="35" width="9.42578125" style="28" bestFit="1" customWidth="1"/>
    <col min="36" max="36" width="9.28515625" style="28" bestFit="1" customWidth="1"/>
    <col min="37" max="38" width="9.42578125" style="28" bestFit="1" customWidth="1"/>
    <col min="39" max="40" width="9.28515625" style="28" bestFit="1" customWidth="1"/>
    <col min="41" max="41" width="9.42578125" style="28" bestFit="1" customWidth="1"/>
    <col min="42" max="42" width="9.28515625" style="28" bestFit="1" customWidth="1"/>
    <col min="43" max="43" width="9.42578125" style="28" bestFit="1" customWidth="1"/>
    <col min="44" max="45" width="9.28515625" style="28" bestFit="1" customWidth="1"/>
    <col min="46" max="49" width="9.42578125" style="28" bestFit="1" customWidth="1"/>
    <col min="50" max="50" width="9.28515625" style="28" bestFit="1" customWidth="1"/>
    <col min="51" max="51" width="9.42578125" style="28" bestFit="1" customWidth="1"/>
    <col min="52" max="52" width="12.28515625" style="28" bestFit="1" customWidth="1"/>
    <col min="53" max="16384" width="9.140625" style="28"/>
  </cols>
  <sheetData>
    <row r="1" spans="1:52" x14ac:dyDescent="0.3">
      <c r="A1" s="27" t="s">
        <v>0</v>
      </c>
      <c r="AZ1" s="29" t="s">
        <v>26</v>
      </c>
    </row>
    <row r="2" spans="1:52" x14ac:dyDescent="0.3">
      <c r="A2" s="27" t="s">
        <v>64</v>
      </c>
      <c r="B2" s="30">
        <v>44927</v>
      </c>
      <c r="C2" s="30">
        <v>44934</v>
      </c>
      <c r="D2" s="30">
        <v>44941</v>
      </c>
      <c r="E2" s="30">
        <v>44948</v>
      </c>
      <c r="F2" s="30">
        <v>44955</v>
      </c>
      <c r="G2" s="30">
        <v>44962</v>
      </c>
      <c r="H2" s="30">
        <v>44969</v>
      </c>
      <c r="I2" s="30">
        <v>44976</v>
      </c>
      <c r="J2" s="30">
        <v>44983</v>
      </c>
      <c r="K2" s="30">
        <v>44990</v>
      </c>
      <c r="L2" s="30">
        <v>44997</v>
      </c>
      <c r="M2" s="30">
        <v>45004</v>
      </c>
      <c r="N2" s="30">
        <v>45011</v>
      </c>
      <c r="O2" s="30">
        <v>45018</v>
      </c>
      <c r="P2" s="30">
        <v>45025</v>
      </c>
      <c r="Q2" s="30">
        <v>45032</v>
      </c>
      <c r="R2" s="30">
        <v>45039</v>
      </c>
      <c r="S2" s="30">
        <v>45046</v>
      </c>
      <c r="T2" s="30">
        <v>45053</v>
      </c>
      <c r="U2" s="30">
        <v>45060</v>
      </c>
      <c r="V2" s="30">
        <v>45067</v>
      </c>
      <c r="W2" s="30">
        <v>45074</v>
      </c>
      <c r="X2" s="30">
        <v>45081</v>
      </c>
      <c r="Y2" s="30">
        <v>45088</v>
      </c>
      <c r="Z2" s="30">
        <v>45095</v>
      </c>
      <c r="AA2" s="30">
        <v>45102</v>
      </c>
      <c r="AB2" s="30">
        <v>45109</v>
      </c>
      <c r="AC2" s="30">
        <v>45116</v>
      </c>
      <c r="AD2" s="30">
        <v>45123</v>
      </c>
      <c r="AE2" s="30">
        <v>45130</v>
      </c>
      <c r="AF2" s="30">
        <v>45137</v>
      </c>
      <c r="AG2" s="30">
        <v>45144</v>
      </c>
      <c r="AH2" s="30">
        <v>45151</v>
      </c>
      <c r="AI2" s="30">
        <v>45158</v>
      </c>
      <c r="AJ2" s="30">
        <v>45165</v>
      </c>
      <c r="AK2" s="30">
        <v>45172</v>
      </c>
      <c r="AL2" s="30">
        <v>45179</v>
      </c>
      <c r="AM2" s="30">
        <v>45186</v>
      </c>
      <c r="AN2" s="30">
        <v>45193</v>
      </c>
      <c r="AO2" s="30">
        <v>45200</v>
      </c>
      <c r="AP2" s="30">
        <v>45207</v>
      </c>
      <c r="AQ2" s="30">
        <v>45214</v>
      </c>
      <c r="AR2" s="30">
        <v>45221</v>
      </c>
      <c r="AS2" s="30">
        <v>45228</v>
      </c>
      <c r="AT2" s="30">
        <v>45235</v>
      </c>
      <c r="AU2" s="30">
        <v>45242</v>
      </c>
      <c r="AV2" s="30">
        <v>45249</v>
      </c>
      <c r="AW2" s="30">
        <v>45256</v>
      </c>
      <c r="AX2" s="30">
        <v>45263</v>
      </c>
      <c r="AY2" s="30">
        <v>45270</v>
      </c>
      <c r="AZ2" s="31" t="s">
        <v>19</v>
      </c>
    </row>
    <row r="3" spans="1:52" s="36" customFormat="1" x14ac:dyDescent="0.3">
      <c r="A3" s="36" t="s">
        <v>5</v>
      </c>
      <c r="B3" s="37">
        <v>0</v>
      </c>
      <c r="C3" s="37">
        <v>0</v>
      </c>
      <c r="D3" s="37">
        <v>0</v>
      </c>
      <c r="E3" s="37">
        <v>50</v>
      </c>
      <c r="F3" s="37">
        <v>1004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20</v>
      </c>
      <c r="Q3" s="37">
        <v>0</v>
      </c>
      <c r="R3" s="37">
        <v>100</v>
      </c>
      <c r="S3" s="37">
        <v>0</v>
      </c>
      <c r="T3" s="37">
        <v>600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0</v>
      </c>
      <c r="AH3" s="37">
        <v>0</v>
      </c>
      <c r="AI3" s="37">
        <v>0</v>
      </c>
      <c r="AJ3" s="37">
        <v>0</v>
      </c>
      <c r="AK3" s="37">
        <v>0</v>
      </c>
      <c r="AL3" s="37">
        <v>0</v>
      </c>
      <c r="AM3" s="37">
        <v>50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100</v>
      </c>
      <c r="AT3" s="37">
        <v>0</v>
      </c>
      <c r="AU3" s="37">
        <v>0</v>
      </c>
      <c r="AV3" s="37">
        <v>0</v>
      </c>
      <c r="AW3" s="37">
        <v>0</v>
      </c>
      <c r="AX3" s="37">
        <v>0</v>
      </c>
      <c r="AY3" s="37">
        <v>0</v>
      </c>
      <c r="AZ3" s="38">
        <f t="shared" ref="AZ3:AZ45" si="0">SUM(B3:AY3)</f>
        <v>1924</v>
      </c>
    </row>
    <row r="4" spans="1:52" x14ac:dyDescent="0.3">
      <c r="A4" s="28" t="s">
        <v>37</v>
      </c>
      <c r="B4" s="32"/>
      <c r="C4" s="32"/>
      <c r="D4" s="32"/>
      <c r="E4" s="32"/>
      <c r="F4" s="32">
        <v>955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3"/>
    </row>
    <row r="5" spans="1:52" x14ac:dyDescent="0.3">
      <c r="A5" s="28" t="s">
        <v>38</v>
      </c>
      <c r="B5" s="32"/>
      <c r="C5" s="32"/>
      <c r="D5" s="32"/>
      <c r="E5" s="32">
        <v>50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3"/>
    </row>
    <row r="6" spans="1:52" x14ac:dyDescent="0.3">
      <c r="A6" s="28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3"/>
    </row>
    <row r="7" spans="1:52" s="35" customFormat="1" x14ac:dyDescent="0.3">
      <c r="A7" s="35" t="s">
        <v>61</v>
      </c>
      <c r="B7" s="42">
        <f>SUM(B4:B6)</f>
        <v>0</v>
      </c>
      <c r="C7" s="42">
        <f t="shared" ref="C7:AZ7" si="1">SUM(C4:C6)</f>
        <v>0</v>
      </c>
      <c r="D7" s="42">
        <f t="shared" si="1"/>
        <v>0</v>
      </c>
      <c r="E7" s="42">
        <f t="shared" si="1"/>
        <v>50</v>
      </c>
      <c r="F7" s="42">
        <f t="shared" si="1"/>
        <v>955</v>
      </c>
      <c r="G7" s="42">
        <f t="shared" si="1"/>
        <v>0</v>
      </c>
      <c r="H7" s="42">
        <f t="shared" si="1"/>
        <v>0</v>
      </c>
      <c r="I7" s="42">
        <f t="shared" si="1"/>
        <v>0</v>
      </c>
      <c r="J7" s="42">
        <f t="shared" si="1"/>
        <v>0</v>
      </c>
      <c r="K7" s="42">
        <f t="shared" si="1"/>
        <v>0</v>
      </c>
      <c r="L7" s="42">
        <f t="shared" si="1"/>
        <v>0</v>
      </c>
      <c r="M7" s="42">
        <f t="shared" si="1"/>
        <v>0</v>
      </c>
      <c r="N7" s="42">
        <f t="shared" si="1"/>
        <v>0</v>
      </c>
      <c r="O7" s="42">
        <f t="shared" si="1"/>
        <v>0</v>
      </c>
      <c r="P7" s="42">
        <f t="shared" si="1"/>
        <v>0</v>
      </c>
      <c r="Q7" s="42">
        <f t="shared" si="1"/>
        <v>0</v>
      </c>
      <c r="R7" s="42">
        <f t="shared" si="1"/>
        <v>0</v>
      </c>
      <c r="S7" s="42">
        <f t="shared" si="1"/>
        <v>0</v>
      </c>
      <c r="T7" s="42">
        <f t="shared" si="1"/>
        <v>0</v>
      </c>
      <c r="U7" s="42">
        <f t="shared" si="1"/>
        <v>0</v>
      </c>
      <c r="V7" s="42">
        <f t="shared" si="1"/>
        <v>0</v>
      </c>
      <c r="W7" s="42">
        <f t="shared" si="1"/>
        <v>0</v>
      </c>
      <c r="X7" s="42">
        <f t="shared" si="1"/>
        <v>0</v>
      </c>
      <c r="Y7" s="42">
        <f t="shared" si="1"/>
        <v>0</v>
      </c>
      <c r="Z7" s="42">
        <f t="shared" si="1"/>
        <v>0</v>
      </c>
      <c r="AA7" s="42">
        <f t="shared" si="1"/>
        <v>0</v>
      </c>
      <c r="AB7" s="42">
        <f t="shared" si="1"/>
        <v>0</v>
      </c>
      <c r="AC7" s="42">
        <f t="shared" si="1"/>
        <v>0</v>
      </c>
      <c r="AD7" s="42">
        <f t="shared" si="1"/>
        <v>0</v>
      </c>
      <c r="AE7" s="42">
        <f t="shared" si="1"/>
        <v>0</v>
      </c>
      <c r="AF7" s="42">
        <f t="shared" si="1"/>
        <v>0</v>
      </c>
      <c r="AG7" s="42">
        <f t="shared" si="1"/>
        <v>0</v>
      </c>
      <c r="AH7" s="42">
        <f t="shared" si="1"/>
        <v>0</v>
      </c>
      <c r="AI7" s="42">
        <f t="shared" si="1"/>
        <v>0</v>
      </c>
      <c r="AJ7" s="42">
        <f t="shared" si="1"/>
        <v>0</v>
      </c>
      <c r="AK7" s="42">
        <f t="shared" si="1"/>
        <v>0</v>
      </c>
      <c r="AL7" s="42">
        <f t="shared" si="1"/>
        <v>0</v>
      </c>
      <c r="AM7" s="42">
        <f t="shared" si="1"/>
        <v>0</v>
      </c>
      <c r="AN7" s="42">
        <f t="shared" si="1"/>
        <v>0</v>
      </c>
      <c r="AO7" s="42">
        <f t="shared" si="1"/>
        <v>0</v>
      </c>
      <c r="AP7" s="42">
        <f t="shared" si="1"/>
        <v>0</v>
      </c>
      <c r="AQ7" s="42">
        <f t="shared" si="1"/>
        <v>0</v>
      </c>
      <c r="AR7" s="42">
        <f t="shared" si="1"/>
        <v>0</v>
      </c>
      <c r="AS7" s="42">
        <f t="shared" si="1"/>
        <v>0</v>
      </c>
      <c r="AT7" s="42">
        <f t="shared" si="1"/>
        <v>0</v>
      </c>
      <c r="AU7" s="42">
        <f t="shared" si="1"/>
        <v>0</v>
      </c>
      <c r="AV7" s="42">
        <f t="shared" si="1"/>
        <v>0</v>
      </c>
      <c r="AW7" s="42">
        <f t="shared" si="1"/>
        <v>0</v>
      </c>
      <c r="AX7" s="42">
        <f t="shared" si="1"/>
        <v>0</v>
      </c>
      <c r="AY7" s="42">
        <f t="shared" si="1"/>
        <v>0</v>
      </c>
      <c r="AZ7" s="42">
        <f t="shared" si="1"/>
        <v>0</v>
      </c>
    </row>
    <row r="8" spans="1:52" s="36" customFormat="1" x14ac:dyDescent="0.3">
      <c r="A8" s="36" t="s">
        <v>6</v>
      </c>
      <c r="B8" s="37">
        <v>0</v>
      </c>
      <c r="C8" s="37">
        <v>0</v>
      </c>
      <c r="D8" s="37">
        <v>820</v>
      </c>
      <c r="E8" s="37">
        <v>0</v>
      </c>
      <c r="F8" s="37">
        <v>0</v>
      </c>
      <c r="G8" s="37">
        <v>183</v>
      </c>
      <c r="H8" s="37">
        <v>68</v>
      </c>
      <c r="I8" s="37">
        <v>105</v>
      </c>
      <c r="J8" s="37">
        <v>30</v>
      </c>
      <c r="K8" s="37">
        <v>230</v>
      </c>
      <c r="L8" s="37">
        <v>103</v>
      </c>
      <c r="M8" s="37">
        <v>101</v>
      </c>
      <c r="N8" s="37">
        <v>261</v>
      </c>
      <c r="O8" s="37">
        <v>108</v>
      </c>
      <c r="P8" s="37">
        <v>170</v>
      </c>
      <c r="Q8" s="37">
        <v>0</v>
      </c>
      <c r="R8" s="37">
        <v>80</v>
      </c>
      <c r="S8" s="37">
        <v>42</v>
      </c>
      <c r="T8" s="37">
        <v>41</v>
      </c>
      <c r="U8" s="37">
        <v>40</v>
      </c>
      <c r="V8" s="37">
        <v>2167</v>
      </c>
      <c r="W8" s="37">
        <v>20</v>
      </c>
      <c r="X8" s="37">
        <v>150</v>
      </c>
      <c r="Y8" s="37">
        <v>0</v>
      </c>
      <c r="Z8" s="37">
        <v>0</v>
      </c>
      <c r="AA8" s="37">
        <v>300</v>
      </c>
      <c r="AB8" s="37">
        <v>20</v>
      </c>
      <c r="AC8" s="37">
        <v>74</v>
      </c>
      <c r="AD8" s="37">
        <v>0</v>
      </c>
      <c r="AE8" s="37">
        <v>103</v>
      </c>
      <c r="AF8" s="37">
        <v>108</v>
      </c>
      <c r="AG8" s="37">
        <v>69</v>
      </c>
      <c r="AH8" s="37">
        <v>156</v>
      </c>
      <c r="AI8" s="37">
        <v>90</v>
      </c>
      <c r="AJ8" s="37">
        <v>103</v>
      </c>
      <c r="AK8" s="37">
        <v>0</v>
      </c>
      <c r="AL8" s="37">
        <v>202</v>
      </c>
      <c r="AM8" s="37">
        <v>80</v>
      </c>
      <c r="AN8" s="37">
        <v>583</v>
      </c>
      <c r="AO8" s="37">
        <v>3687</v>
      </c>
      <c r="AP8" s="37">
        <v>43</v>
      </c>
      <c r="AQ8" s="37">
        <v>247</v>
      </c>
      <c r="AR8" s="37">
        <v>66</v>
      </c>
      <c r="AS8" s="37">
        <v>137</v>
      </c>
      <c r="AT8" s="37">
        <v>16</v>
      </c>
      <c r="AU8" s="37">
        <v>0</v>
      </c>
      <c r="AV8" s="37">
        <v>0</v>
      </c>
      <c r="AW8" s="37">
        <v>1211</v>
      </c>
      <c r="AX8" s="37">
        <v>30</v>
      </c>
      <c r="AY8" s="37">
        <v>31</v>
      </c>
      <c r="AZ8" s="38">
        <f t="shared" si="0"/>
        <v>12075</v>
      </c>
    </row>
    <row r="9" spans="1:52" x14ac:dyDescent="0.3">
      <c r="A9" s="28" t="s">
        <v>65</v>
      </c>
      <c r="B9" s="34"/>
      <c r="C9" s="34"/>
      <c r="D9" s="34">
        <v>800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3"/>
    </row>
    <row r="10" spans="1:52" x14ac:dyDescent="0.3">
      <c r="A10" s="28" t="s">
        <v>40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3"/>
    </row>
    <row r="11" spans="1:52" x14ac:dyDescent="0.3">
      <c r="A11" s="28" t="s">
        <v>41</v>
      </c>
      <c r="B11" s="32"/>
      <c r="C11" s="32"/>
      <c r="D11" s="32">
        <v>20</v>
      </c>
      <c r="E11" s="32"/>
      <c r="F11" s="32">
        <v>20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3"/>
    </row>
    <row r="12" spans="1:52" s="35" customFormat="1" x14ac:dyDescent="0.3">
      <c r="A12" s="35" t="s">
        <v>61</v>
      </c>
      <c r="B12" s="42">
        <f>SUM(B9:B11)</f>
        <v>0</v>
      </c>
      <c r="C12" s="42">
        <f t="shared" ref="C12:AZ12" si="2">SUM(C9:C11)</f>
        <v>0</v>
      </c>
      <c r="D12" s="42">
        <f t="shared" si="2"/>
        <v>820</v>
      </c>
      <c r="E12" s="42">
        <f t="shared" si="2"/>
        <v>0</v>
      </c>
      <c r="F12" s="42">
        <f t="shared" si="2"/>
        <v>20</v>
      </c>
      <c r="G12" s="42">
        <f t="shared" si="2"/>
        <v>0</v>
      </c>
      <c r="H12" s="42">
        <f t="shared" si="2"/>
        <v>0</v>
      </c>
      <c r="I12" s="42">
        <f t="shared" si="2"/>
        <v>0</v>
      </c>
      <c r="J12" s="42">
        <f t="shared" si="2"/>
        <v>0</v>
      </c>
      <c r="K12" s="42">
        <f t="shared" si="2"/>
        <v>0</v>
      </c>
      <c r="L12" s="42">
        <f t="shared" si="2"/>
        <v>0</v>
      </c>
      <c r="M12" s="42">
        <f t="shared" si="2"/>
        <v>0</v>
      </c>
      <c r="N12" s="42">
        <f t="shared" si="2"/>
        <v>0</v>
      </c>
      <c r="O12" s="42">
        <f t="shared" si="2"/>
        <v>0</v>
      </c>
      <c r="P12" s="42">
        <f t="shared" si="2"/>
        <v>0</v>
      </c>
      <c r="Q12" s="42">
        <f t="shared" si="2"/>
        <v>0</v>
      </c>
      <c r="R12" s="42">
        <f t="shared" si="2"/>
        <v>0</v>
      </c>
      <c r="S12" s="42">
        <f t="shared" si="2"/>
        <v>0</v>
      </c>
      <c r="T12" s="42">
        <f t="shared" si="2"/>
        <v>0</v>
      </c>
      <c r="U12" s="42">
        <f t="shared" si="2"/>
        <v>0</v>
      </c>
      <c r="V12" s="42">
        <f t="shared" si="2"/>
        <v>0</v>
      </c>
      <c r="W12" s="42">
        <f t="shared" si="2"/>
        <v>0</v>
      </c>
      <c r="X12" s="42">
        <f t="shared" si="2"/>
        <v>0</v>
      </c>
      <c r="Y12" s="42">
        <f t="shared" si="2"/>
        <v>0</v>
      </c>
      <c r="Z12" s="42">
        <f t="shared" si="2"/>
        <v>0</v>
      </c>
      <c r="AA12" s="42">
        <f t="shared" si="2"/>
        <v>0</v>
      </c>
      <c r="AB12" s="42">
        <f t="shared" si="2"/>
        <v>0</v>
      </c>
      <c r="AC12" s="42">
        <f t="shared" si="2"/>
        <v>0</v>
      </c>
      <c r="AD12" s="42">
        <f t="shared" si="2"/>
        <v>0</v>
      </c>
      <c r="AE12" s="42">
        <f t="shared" si="2"/>
        <v>0</v>
      </c>
      <c r="AF12" s="42">
        <f t="shared" si="2"/>
        <v>0</v>
      </c>
      <c r="AG12" s="42">
        <f t="shared" si="2"/>
        <v>0</v>
      </c>
      <c r="AH12" s="42">
        <f t="shared" si="2"/>
        <v>0</v>
      </c>
      <c r="AI12" s="42">
        <f t="shared" si="2"/>
        <v>0</v>
      </c>
      <c r="AJ12" s="42">
        <f t="shared" si="2"/>
        <v>0</v>
      </c>
      <c r="AK12" s="42">
        <f t="shared" si="2"/>
        <v>0</v>
      </c>
      <c r="AL12" s="42">
        <f t="shared" si="2"/>
        <v>0</v>
      </c>
      <c r="AM12" s="42">
        <f t="shared" si="2"/>
        <v>0</v>
      </c>
      <c r="AN12" s="42">
        <f t="shared" si="2"/>
        <v>0</v>
      </c>
      <c r="AO12" s="42">
        <f t="shared" si="2"/>
        <v>0</v>
      </c>
      <c r="AP12" s="42">
        <f t="shared" si="2"/>
        <v>0</v>
      </c>
      <c r="AQ12" s="42">
        <f t="shared" si="2"/>
        <v>0</v>
      </c>
      <c r="AR12" s="42">
        <f t="shared" si="2"/>
        <v>0</v>
      </c>
      <c r="AS12" s="42">
        <f t="shared" si="2"/>
        <v>0</v>
      </c>
      <c r="AT12" s="42">
        <f t="shared" si="2"/>
        <v>0</v>
      </c>
      <c r="AU12" s="42">
        <f t="shared" si="2"/>
        <v>0</v>
      </c>
      <c r="AV12" s="42">
        <f t="shared" si="2"/>
        <v>0</v>
      </c>
      <c r="AW12" s="42">
        <f t="shared" si="2"/>
        <v>0</v>
      </c>
      <c r="AX12" s="42">
        <f t="shared" si="2"/>
        <v>0</v>
      </c>
      <c r="AY12" s="42">
        <f t="shared" si="2"/>
        <v>0</v>
      </c>
      <c r="AZ12" s="42">
        <f t="shared" si="2"/>
        <v>0</v>
      </c>
    </row>
    <row r="13" spans="1:52" s="36" customFormat="1" x14ac:dyDescent="0.3">
      <c r="A13" s="36" t="s">
        <v>7</v>
      </c>
      <c r="B13" s="37">
        <v>17</v>
      </c>
      <c r="C13" s="37">
        <v>137</v>
      </c>
      <c r="D13" s="37">
        <v>0</v>
      </c>
      <c r="E13" s="37">
        <v>50</v>
      </c>
      <c r="F13" s="37">
        <v>0</v>
      </c>
      <c r="G13" s="37">
        <v>94</v>
      </c>
      <c r="H13" s="37">
        <v>241</v>
      </c>
      <c r="I13" s="37">
        <v>0</v>
      </c>
      <c r="J13" s="37">
        <v>157</v>
      </c>
      <c r="K13" s="37">
        <v>32</v>
      </c>
      <c r="L13" s="37">
        <v>40</v>
      </c>
      <c r="M13" s="37">
        <v>30</v>
      </c>
      <c r="N13" s="37">
        <v>212</v>
      </c>
      <c r="O13" s="37">
        <v>46</v>
      </c>
      <c r="P13" s="37">
        <v>70</v>
      </c>
      <c r="Q13" s="37">
        <v>33</v>
      </c>
      <c r="R13" s="37">
        <v>43</v>
      </c>
      <c r="S13" s="37">
        <v>497</v>
      </c>
      <c r="T13" s="37">
        <v>105</v>
      </c>
      <c r="U13" s="37">
        <v>16</v>
      </c>
      <c r="V13" s="37">
        <v>12</v>
      </c>
      <c r="W13" s="37">
        <v>120</v>
      </c>
      <c r="X13" s="37">
        <v>53</v>
      </c>
      <c r="Y13" s="37">
        <v>0</v>
      </c>
      <c r="Z13" s="37">
        <v>11</v>
      </c>
      <c r="AA13" s="37">
        <v>28</v>
      </c>
      <c r="AB13" s="37">
        <v>0</v>
      </c>
      <c r="AC13" s="37">
        <v>276</v>
      </c>
      <c r="AD13" s="37">
        <v>75</v>
      </c>
      <c r="AE13" s="37">
        <v>46</v>
      </c>
      <c r="AF13" s="37">
        <v>20</v>
      </c>
      <c r="AG13" s="37">
        <v>15</v>
      </c>
      <c r="AH13" s="37">
        <v>0</v>
      </c>
      <c r="AI13" s="37">
        <v>99</v>
      </c>
      <c r="AJ13" s="37">
        <v>20</v>
      </c>
      <c r="AK13" s="37">
        <v>11</v>
      </c>
      <c r="AL13" s="37">
        <v>0</v>
      </c>
      <c r="AM13" s="37">
        <v>0</v>
      </c>
      <c r="AN13" s="37">
        <v>151</v>
      </c>
      <c r="AO13" s="37">
        <v>2964</v>
      </c>
      <c r="AP13" s="37">
        <v>9</v>
      </c>
      <c r="AQ13" s="37">
        <v>45</v>
      </c>
      <c r="AR13" s="37">
        <v>30</v>
      </c>
      <c r="AS13" s="37">
        <v>100</v>
      </c>
      <c r="AT13" s="37">
        <v>0</v>
      </c>
      <c r="AU13" s="37">
        <v>86</v>
      </c>
      <c r="AV13" s="37">
        <v>8</v>
      </c>
      <c r="AW13" s="37">
        <v>66</v>
      </c>
      <c r="AX13" s="37">
        <v>50</v>
      </c>
      <c r="AY13" s="37">
        <v>2050.88</v>
      </c>
      <c r="AZ13" s="38">
        <f t="shared" si="0"/>
        <v>8165.88</v>
      </c>
    </row>
    <row r="14" spans="1:52" x14ac:dyDescent="0.3">
      <c r="A14" s="28" t="s">
        <v>27</v>
      </c>
      <c r="B14" s="32"/>
      <c r="C14" s="32">
        <v>100</v>
      </c>
      <c r="D14" s="32"/>
      <c r="E14" s="32">
        <v>50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3"/>
    </row>
    <row r="15" spans="1:52" x14ac:dyDescent="0.3">
      <c r="A15" s="28" t="s">
        <v>28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3"/>
    </row>
    <row r="16" spans="1:52" x14ac:dyDescent="0.3">
      <c r="A16" s="28" t="s">
        <v>29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3"/>
    </row>
    <row r="17" spans="1:52" x14ac:dyDescent="0.3">
      <c r="A17" s="28" t="s">
        <v>30</v>
      </c>
      <c r="B17" s="32">
        <v>17</v>
      </c>
      <c r="C17" s="32">
        <v>37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3"/>
    </row>
    <row r="18" spans="1:52" x14ac:dyDescent="0.3">
      <c r="A18" s="28" t="s">
        <v>31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3"/>
    </row>
    <row r="19" spans="1:52" x14ac:dyDescent="0.3">
      <c r="A19" s="28" t="s">
        <v>32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3"/>
    </row>
    <row r="20" spans="1:52" s="35" customFormat="1" x14ac:dyDescent="0.3">
      <c r="A20" s="35" t="s">
        <v>61</v>
      </c>
      <c r="B20" s="42">
        <f>SUM(B14:B19)</f>
        <v>17</v>
      </c>
      <c r="C20" s="42">
        <f t="shared" ref="C20:AZ20" si="3">SUM(C14:C19)</f>
        <v>137</v>
      </c>
      <c r="D20" s="42">
        <f t="shared" si="3"/>
        <v>0</v>
      </c>
      <c r="E20" s="42">
        <f t="shared" si="3"/>
        <v>50</v>
      </c>
      <c r="F20" s="42">
        <f t="shared" si="3"/>
        <v>0</v>
      </c>
      <c r="G20" s="42">
        <f t="shared" si="3"/>
        <v>0</v>
      </c>
      <c r="H20" s="42">
        <f t="shared" si="3"/>
        <v>0</v>
      </c>
      <c r="I20" s="42">
        <f t="shared" si="3"/>
        <v>0</v>
      </c>
      <c r="J20" s="42">
        <f t="shared" si="3"/>
        <v>0</v>
      </c>
      <c r="K20" s="42">
        <f t="shared" si="3"/>
        <v>0</v>
      </c>
      <c r="L20" s="42">
        <f t="shared" si="3"/>
        <v>0</v>
      </c>
      <c r="M20" s="42">
        <f t="shared" si="3"/>
        <v>0</v>
      </c>
      <c r="N20" s="42">
        <f t="shared" si="3"/>
        <v>0</v>
      </c>
      <c r="O20" s="42">
        <f t="shared" si="3"/>
        <v>0</v>
      </c>
      <c r="P20" s="42">
        <f t="shared" si="3"/>
        <v>0</v>
      </c>
      <c r="Q20" s="42">
        <f t="shared" si="3"/>
        <v>0</v>
      </c>
      <c r="R20" s="42">
        <f t="shared" si="3"/>
        <v>0</v>
      </c>
      <c r="S20" s="42">
        <f t="shared" si="3"/>
        <v>0</v>
      </c>
      <c r="T20" s="42">
        <f t="shared" si="3"/>
        <v>0</v>
      </c>
      <c r="U20" s="42">
        <f t="shared" si="3"/>
        <v>0</v>
      </c>
      <c r="V20" s="42">
        <f t="shared" si="3"/>
        <v>0</v>
      </c>
      <c r="W20" s="42">
        <f t="shared" si="3"/>
        <v>0</v>
      </c>
      <c r="X20" s="42">
        <f t="shared" si="3"/>
        <v>0</v>
      </c>
      <c r="Y20" s="42">
        <f t="shared" si="3"/>
        <v>0</v>
      </c>
      <c r="Z20" s="42">
        <f t="shared" si="3"/>
        <v>0</v>
      </c>
      <c r="AA20" s="42">
        <f t="shared" si="3"/>
        <v>0</v>
      </c>
      <c r="AB20" s="42">
        <f t="shared" si="3"/>
        <v>0</v>
      </c>
      <c r="AC20" s="42">
        <f t="shared" si="3"/>
        <v>0</v>
      </c>
      <c r="AD20" s="42">
        <f t="shared" si="3"/>
        <v>0</v>
      </c>
      <c r="AE20" s="42">
        <f t="shared" si="3"/>
        <v>0</v>
      </c>
      <c r="AF20" s="42">
        <f t="shared" si="3"/>
        <v>0</v>
      </c>
      <c r="AG20" s="42">
        <f t="shared" si="3"/>
        <v>0</v>
      </c>
      <c r="AH20" s="42">
        <f t="shared" si="3"/>
        <v>0</v>
      </c>
      <c r="AI20" s="42">
        <f t="shared" si="3"/>
        <v>0</v>
      </c>
      <c r="AJ20" s="42">
        <f t="shared" si="3"/>
        <v>0</v>
      </c>
      <c r="AK20" s="42">
        <f t="shared" si="3"/>
        <v>0</v>
      </c>
      <c r="AL20" s="42">
        <f t="shared" si="3"/>
        <v>0</v>
      </c>
      <c r="AM20" s="42">
        <f t="shared" si="3"/>
        <v>0</v>
      </c>
      <c r="AN20" s="42">
        <f t="shared" si="3"/>
        <v>0</v>
      </c>
      <c r="AO20" s="42">
        <f t="shared" si="3"/>
        <v>0</v>
      </c>
      <c r="AP20" s="42">
        <f t="shared" si="3"/>
        <v>0</v>
      </c>
      <c r="AQ20" s="42">
        <f t="shared" si="3"/>
        <v>0</v>
      </c>
      <c r="AR20" s="42">
        <f t="shared" si="3"/>
        <v>0</v>
      </c>
      <c r="AS20" s="42">
        <f t="shared" si="3"/>
        <v>0</v>
      </c>
      <c r="AT20" s="42">
        <f t="shared" si="3"/>
        <v>0</v>
      </c>
      <c r="AU20" s="42">
        <f t="shared" si="3"/>
        <v>0</v>
      </c>
      <c r="AV20" s="42">
        <f t="shared" si="3"/>
        <v>0</v>
      </c>
      <c r="AW20" s="42">
        <f t="shared" si="3"/>
        <v>0</v>
      </c>
      <c r="AX20" s="42">
        <f t="shared" si="3"/>
        <v>0</v>
      </c>
      <c r="AY20" s="42">
        <f t="shared" si="3"/>
        <v>0</v>
      </c>
      <c r="AZ20" s="42">
        <f t="shared" si="3"/>
        <v>0</v>
      </c>
    </row>
    <row r="21" spans="1:52" s="36" customFormat="1" x14ac:dyDescent="0.3">
      <c r="A21" s="36" t="s">
        <v>8</v>
      </c>
      <c r="B21" s="37">
        <v>0</v>
      </c>
      <c r="C21" s="37">
        <v>70</v>
      </c>
      <c r="D21" s="37">
        <v>99.87</v>
      </c>
      <c r="E21" s="37">
        <f>88+126.71</f>
        <v>214.70999999999998</v>
      </c>
      <c r="F21" s="37">
        <v>0</v>
      </c>
      <c r="G21" s="37">
        <v>6.81</v>
      </c>
      <c r="H21" s="37">
        <v>68.73</v>
      </c>
      <c r="I21" s="37">
        <f>355+163.68</f>
        <v>518.68000000000006</v>
      </c>
      <c r="J21" s="37">
        <v>46.38</v>
      </c>
      <c r="K21" s="37">
        <v>62.27</v>
      </c>
      <c r="L21" s="37">
        <v>0</v>
      </c>
      <c r="M21" s="37">
        <v>0</v>
      </c>
      <c r="N21" s="37">
        <v>185.71</v>
      </c>
      <c r="O21" s="37">
        <v>29.86</v>
      </c>
      <c r="P21" s="37">
        <v>0</v>
      </c>
      <c r="Q21" s="37">
        <f>97.52 + 3810</f>
        <v>3907.52</v>
      </c>
      <c r="R21" s="37">
        <v>102.15</v>
      </c>
      <c r="S21" s="37">
        <v>14.6</v>
      </c>
      <c r="T21" s="37">
        <v>26.89</v>
      </c>
      <c r="U21" s="37">
        <v>38.93</v>
      </c>
      <c r="V21" s="37">
        <v>97.52</v>
      </c>
      <c r="W21" s="37">
        <v>133.30000000000001</v>
      </c>
      <c r="X21" s="37">
        <f xml:space="preserve"> 28.91</f>
        <v>28.91</v>
      </c>
      <c r="Y21" s="37">
        <v>19.11</v>
      </c>
      <c r="Z21" s="37">
        <v>172.52</v>
      </c>
      <c r="AA21" s="37">
        <v>0</v>
      </c>
      <c r="AB21" s="37">
        <v>25</v>
      </c>
      <c r="AC21" s="37">
        <v>0</v>
      </c>
      <c r="AD21" s="37">
        <f>135+357.92</f>
        <v>492.92</v>
      </c>
      <c r="AE21" s="37">
        <v>0</v>
      </c>
      <c r="AF21" s="37">
        <v>0</v>
      </c>
      <c r="AG21" s="37">
        <v>0</v>
      </c>
      <c r="AH21" s="37">
        <v>46.35</v>
      </c>
      <c r="AI21" s="37">
        <v>151.03</v>
      </c>
      <c r="AJ21" s="37">
        <v>0</v>
      </c>
      <c r="AK21" s="37">
        <v>28.21</v>
      </c>
      <c r="AL21" s="37">
        <v>19.11</v>
      </c>
      <c r="AM21" s="37">
        <f>8+97.52</f>
        <v>105.52</v>
      </c>
      <c r="AN21" s="37">
        <v>17.57</v>
      </c>
      <c r="AO21" s="37">
        <v>4.8600000000000003</v>
      </c>
      <c r="AP21" s="37">
        <v>0</v>
      </c>
      <c r="AQ21" s="37">
        <v>123.41</v>
      </c>
      <c r="AR21" s="37">
        <v>0</v>
      </c>
      <c r="AS21" s="37">
        <v>0</v>
      </c>
      <c r="AT21" s="37">
        <v>404</v>
      </c>
      <c r="AU21" s="37">
        <v>340.18</v>
      </c>
      <c r="AV21" s="37">
        <v>97.52</v>
      </c>
      <c r="AW21" s="37">
        <v>270</v>
      </c>
      <c r="AX21" s="37">
        <v>0</v>
      </c>
      <c r="AY21" s="37">
        <v>2118</v>
      </c>
      <c r="AZ21" s="38">
        <f t="shared" si="0"/>
        <v>10088.150000000001</v>
      </c>
    </row>
    <row r="22" spans="1:52" x14ac:dyDescent="0.3">
      <c r="A22" s="28" t="s">
        <v>62</v>
      </c>
      <c r="B22" s="32"/>
      <c r="C22" s="32">
        <v>70</v>
      </c>
      <c r="D22" s="32"/>
      <c r="E22" s="32">
        <v>38</v>
      </c>
      <c r="F22" s="32">
        <v>29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3"/>
    </row>
    <row r="23" spans="1:52" x14ac:dyDescent="0.3">
      <c r="A23" s="28" t="s">
        <v>33</v>
      </c>
      <c r="B23" s="32"/>
      <c r="C23" s="32"/>
      <c r="D23" s="32"/>
      <c r="E23" s="32">
        <v>50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3"/>
    </row>
    <row r="24" spans="1:52" x14ac:dyDescent="0.3">
      <c r="A24" s="28" t="s">
        <v>34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3"/>
    </row>
    <row r="25" spans="1:52" x14ac:dyDescent="0.3">
      <c r="A25" s="28" t="s">
        <v>35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3"/>
    </row>
    <row r="26" spans="1:52" x14ac:dyDescent="0.3">
      <c r="A26" s="28" t="s">
        <v>36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3"/>
    </row>
    <row r="27" spans="1:52" s="35" customFormat="1" x14ac:dyDescent="0.3">
      <c r="A27" s="35" t="s">
        <v>61</v>
      </c>
      <c r="B27" s="42">
        <f>SUM(B22:B26)</f>
        <v>0</v>
      </c>
      <c r="C27" s="42">
        <f t="shared" ref="C27:AZ27" si="4">SUM(C22:C26)</f>
        <v>70</v>
      </c>
      <c r="D27" s="42">
        <f t="shared" si="4"/>
        <v>0</v>
      </c>
      <c r="E27" s="42">
        <f t="shared" si="4"/>
        <v>88</v>
      </c>
      <c r="F27" s="42">
        <f t="shared" si="4"/>
        <v>29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42">
        <f t="shared" si="4"/>
        <v>0</v>
      </c>
      <c r="O27" s="42">
        <f t="shared" si="4"/>
        <v>0</v>
      </c>
      <c r="P27" s="42">
        <f t="shared" si="4"/>
        <v>0</v>
      </c>
      <c r="Q27" s="42">
        <f t="shared" si="4"/>
        <v>0</v>
      </c>
      <c r="R27" s="42">
        <f t="shared" si="4"/>
        <v>0</v>
      </c>
      <c r="S27" s="42">
        <f t="shared" si="4"/>
        <v>0</v>
      </c>
      <c r="T27" s="42">
        <f t="shared" si="4"/>
        <v>0</v>
      </c>
      <c r="U27" s="42">
        <f t="shared" si="4"/>
        <v>0</v>
      </c>
      <c r="V27" s="42">
        <f t="shared" si="4"/>
        <v>0</v>
      </c>
      <c r="W27" s="42">
        <f t="shared" si="4"/>
        <v>0</v>
      </c>
      <c r="X27" s="42">
        <f t="shared" si="4"/>
        <v>0</v>
      </c>
      <c r="Y27" s="42">
        <f t="shared" si="4"/>
        <v>0</v>
      </c>
      <c r="Z27" s="42">
        <f t="shared" si="4"/>
        <v>0</v>
      </c>
      <c r="AA27" s="42">
        <f t="shared" si="4"/>
        <v>0</v>
      </c>
      <c r="AB27" s="42">
        <f t="shared" si="4"/>
        <v>0</v>
      </c>
      <c r="AC27" s="42">
        <f t="shared" si="4"/>
        <v>0</v>
      </c>
      <c r="AD27" s="42">
        <f t="shared" si="4"/>
        <v>0</v>
      </c>
      <c r="AE27" s="42">
        <f t="shared" si="4"/>
        <v>0</v>
      </c>
      <c r="AF27" s="42">
        <f t="shared" si="4"/>
        <v>0</v>
      </c>
      <c r="AG27" s="42">
        <f t="shared" si="4"/>
        <v>0</v>
      </c>
      <c r="AH27" s="42">
        <f t="shared" si="4"/>
        <v>0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4"/>
        <v>0</v>
      </c>
      <c r="AR27" s="42">
        <f t="shared" si="4"/>
        <v>0</v>
      </c>
      <c r="AS27" s="42">
        <f t="shared" si="4"/>
        <v>0</v>
      </c>
      <c r="AT27" s="42">
        <f t="shared" si="4"/>
        <v>0</v>
      </c>
      <c r="AU27" s="42">
        <f t="shared" si="4"/>
        <v>0</v>
      </c>
      <c r="AV27" s="42">
        <f t="shared" si="4"/>
        <v>0</v>
      </c>
      <c r="AW27" s="42">
        <f t="shared" si="4"/>
        <v>0</v>
      </c>
      <c r="AX27" s="42">
        <f t="shared" si="4"/>
        <v>0</v>
      </c>
      <c r="AY27" s="42">
        <f t="shared" si="4"/>
        <v>0</v>
      </c>
      <c r="AZ27" s="42">
        <f t="shared" si="4"/>
        <v>0</v>
      </c>
    </row>
    <row r="28" spans="1:52" s="36" customFormat="1" x14ac:dyDescent="0.3">
      <c r="A28" s="36" t="s">
        <v>9</v>
      </c>
      <c r="B28" s="37">
        <f>50+2300</f>
        <v>2350</v>
      </c>
      <c r="C28" s="37">
        <v>0</v>
      </c>
      <c r="D28" s="37">
        <v>0</v>
      </c>
      <c r="E28" s="37">
        <v>0</v>
      </c>
      <c r="F28" s="37">
        <v>250</v>
      </c>
      <c r="G28" s="37">
        <v>2450</v>
      </c>
      <c r="H28" s="37">
        <v>0</v>
      </c>
      <c r="I28" s="37">
        <v>0</v>
      </c>
      <c r="J28" s="37">
        <v>100</v>
      </c>
      <c r="K28" s="37">
        <v>2715</v>
      </c>
      <c r="L28" s="37">
        <v>4400</v>
      </c>
      <c r="M28" s="37">
        <v>300</v>
      </c>
      <c r="N28" s="37">
        <v>185</v>
      </c>
      <c r="O28" s="37">
        <v>70</v>
      </c>
      <c r="P28" s="37">
        <v>700</v>
      </c>
      <c r="Q28" s="37">
        <v>470</v>
      </c>
      <c r="R28" s="37">
        <v>572</v>
      </c>
      <c r="S28" s="37">
        <f>3000+317</f>
        <v>3317</v>
      </c>
      <c r="T28" s="37">
        <v>435</v>
      </c>
      <c r="U28" s="37">
        <v>0</v>
      </c>
      <c r="V28" s="37">
        <v>50</v>
      </c>
      <c r="W28" s="37">
        <v>40</v>
      </c>
      <c r="X28" s="37">
        <v>3000</v>
      </c>
      <c r="Y28" s="37">
        <v>50</v>
      </c>
      <c r="Z28" s="37">
        <v>50</v>
      </c>
      <c r="AA28" s="37">
        <v>0</v>
      </c>
      <c r="AB28" s="37">
        <v>50</v>
      </c>
      <c r="AC28" s="37">
        <v>377</v>
      </c>
      <c r="AD28" s="37">
        <f>100+3000</f>
        <v>3100</v>
      </c>
      <c r="AE28" s="37">
        <v>3000</v>
      </c>
      <c r="AF28" s="37">
        <v>0</v>
      </c>
      <c r="AG28" s="37">
        <v>110</v>
      </c>
      <c r="AH28" s="37">
        <v>45</v>
      </c>
      <c r="AI28" s="37">
        <v>3000</v>
      </c>
      <c r="AJ28" s="37">
        <v>50</v>
      </c>
      <c r="AK28" s="37">
        <v>45</v>
      </c>
      <c r="AL28" s="37">
        <v>2000</v>
      </c>
      <c r="AM28" s="37">
        <v>100</v>
      </c>
      <c r="AN28" s="37">
        <v>0</v>
      </c>
      <c r="AO28" s="37">
        <v>3000</v>
      </c>
      <c r="AP28" s="37">
        <v>0</v>
      </c>
      <c r="AQ28" s="37">
        <v>0</v>
      </c>
      <c r="AR28" s="37">
        <v>0</v>
      </c>
      <c r="AS28" s="37">
        <v>25</v>
      </c>
      <c r="AT28" s="37">
        <v>3000</v>
      </c>
      <c r="AU28" s="37">
        <v>0</v>
      </c>
      <c r="AV28" s="37">
        <v>50</v>
      </c>
      <c r="AW28" s="37">
        <v>50</v>
      </c>
      <c r="AX28" s="37">
        <v>0</v>
      </c>
      <c r="AY28" s="37">
        <v>2020</v>
      </c>
      <c r="AZ28" s="38">
        <f t="shared" si="0"/>
        <v>41526</v>
      </c>
    </row>
    <row r="29" spans="1:52" x14ac:dyDescent="0.3">
      <c r="A29" s="28" t="s">
        <v>63</v>
      </c>
      <c r="B29" s="32">
        <v>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3"/>
    </row>
    <row r="30" spans="1:52" x14ac:dyDescent="0.3">
      <c r="A30" s="28" t="s">
        <v>42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3"/>
    </row>
    <row r="31" spans="1:52" x14ac:dyDescent="0.3">
      <c r="A31" s="28" t="s">
        <v>43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3"/>
    </row>
    <row r="32" spans="1:52" x14ac:dyDescent="0.3">
      <c r="A32" s="28" t="s">
        <v>44</v>
      </c>
      <c r="B32" s="32">
        <v>25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3"/>
    </row>
    <row r="33" spans="1:52" x14ac:dyDescent="0.3">
      <c r="A33" s="28" t="s">
        <v>45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3"/>
    </row>
    <row r="34" spans="1:52" x14ac:dyDescent="0.3">
      <c r="A34" s="28" t="s">
        <v>46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3"/>
    </row>
    <row r="35" spans="1:52" x14ac:dyDescent="0.3">
      <c r="A35" s="28" t="s">
        <v>47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3"/>
    </row>
    <row r="36" spans="1:52" s="35" customFormat="1" x14ac:dyDescent="0.3">
      <c r="A36" s="35" t="s">
        <v>61</v>
      </c>
      <c r="B36" s="42">
        <f>SUM(B29:B35)</f>
        <v>50</v>
      </c>
      <c r="C36" s="42">
        <f t="shared" ref="C36:AZ36" si="5">SUM(C29:C35)</f>
        <v>0</v>
      </c>
      <c r="D36" s="42">
        <f t="shared" si="5"/>
        <v>0</v>
      </c>
      <c r="E36" s="42">
        <f t="shared" si="5"/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  <c r="I36" s="42">
        <f t="shared" si="5"/>
        <v>0</v>
      </c>
      <c r="J36" s="42">
        <f t="shared" si="5"/>
        <v>0</v>
      </c>
      <c r="K36" s="42">
        <f t="shared" si="5"/>
        <v>0</v>
      </c>
      <c r="L36" s="42">
        <f t="shared" si="5"/>
        <v>0</v>
      </c>
      <c r="M36" s="42">
        <f t="shared" si="5"/>
        <v>0</v>
      </c>
      <c r="N36" s="42">
        <f t="shared" si="5"/>
        <v>0</v>
      </c>
      <c r="O36" s="42">
        <f t="shared" si="5"/>
        <v>0</v>
      </c>
      <c r="P36" s="42">
        <f t="shared" si="5"/>
        <v>0</v>
      </c>
      <c r="Q36" s="42">
        <f t="shared" si="5"/>
        <v>0</v>
      </c>
      <c r="R36" s="42">
        <f t="shared" si="5"/>
        <v>0</v>
      </c>
      <c r="S36" s="42">
        <f t="shared" si="5"/>
        <v>0</v>
      </c>
      <c r="T36" s="42">
        <f t="shared" si="5"/>
        <v>0</v>
      </c>
      <c r="U36" s="42">
        <f t="shared" si="5"/>
        <v>0</v>
      </c>
      <c r="V36" s="42">
        <f t="shared" si="5"/>
        <v>0</v>
      </c>
      <c r="W36" s="42">
        <f t="shared" si="5"/>
        <v>0</v>
      </c>
      <c r="X36" s="42">
        <f t="shared" si="5"/>
        <v>0</v>
      </c>
      <c r="Y36" s="42">
        <f t="shared" si="5"/>
        <v>0</v>
      </c>
      <c r="Z36" s="42">
        <f t="shared" si="5"/>
        <v>0</v>
      </c>
      <c r="AA36" s="42">
        <f t="shared" si="5"/>
        <v>0</v>
      </c>
      <c r="AB36" s="42">
        <f t="shared" si="5"/>
        <v>0</v>
      </c>
      <c r="AC36" s="42">
        <f t="shared" si="5"/>
        <v>0</v>
      </c>
      <c r="AD36" s="42">
        <f t="shared" si="5"/>
        <v>0</v>
      </c>
      <c r="AE36" s="42">
        <f t="shared" si="5"/>
        <v>0</v>
      </c>
      <c r="AF36" s="42">
        <f t="shared" si="5"/>
        <v>0</v>
      </c>
      <c r="AG36" s="42">
        <f t="shared" si="5"/>
        <v>0</v>
      </c>
      <c r="AH36" s="42">
        <f t="shared" si="5"/>
        <v>0</v>
      </c>
      <c r="AI36" s="42">
        <f t="shared" si="5"/>
        <v>0</v>
      </c>
      <c r="AJ36" s="42">
        <f t="shared" si="5"/>
        <v>0</v>
      </c>
      <c r="AK36" s="42">
        <f t="shared" si="5"/>
        <v>0</v>
      </c>
      <c r="AL36" s="42">
        <f t="shared" si="5"/>
        <v>0</v>
      </c>
      <c r="AM36" s="42">
        <f t="shared" si="5"/>
        <v>0</v>
      </c>
      <c r="AN36" s="42">
        <f t="shared" si="5"/>
        <v>0</v>
      </c>
      <c r="AO36" s="42">
        <f t="shared" si="5"/>
        <v>0</v>
      </c>
      <c r="AP36" s="42">
        <f t="shared" si="5"/>
        <v>0</v>
      </c>
      <c r="AQ36" s="42">
        <f t="shared" si="5"/>
        <v>0</v>
      </c>
      <c r="AR36" s="42">
        <f t="shared" si="5"/>
        <v>0</v>
      </c>
      <c r="AS36" s="42">
        <f t="shared" si="5"/>
        <v>0</v>
      </c>
      <c r="AT36" s="42">
        <f t="shared" si="5"/>
        <v>0</v>
      </c>
      <c r="AU36" s="42">
        <f t="shared" si="5"/>
        <v>0</v>
      </c>
      <c r="AV36" s="42">
        <f t="shared" si="5"/>
        <v>0</v>
      </c>
      <c r="AW36" s="42">
        <f t="shared" si="5"/>
        <v>0</v>
      </c>
      <c r="AX36" s="42">
        <f t="shared" si="5"/>
        <v>0</v>
      </c>
      <c r="AY36" s="42">
        <f t="shared" si="5"/>
        <v>0</v>
      </c>
      <c r="AZ36" s="42">
        <f t="shared" si="5"/>
        <v>0</v>
      </c>
    </row>
    <row r="37" spans="1:52" s="36" customFormat="1" x14ac:dyDescent="0.3">
      <c r="A37" s="36" t="s">
        <v>10</v>
      </c>
      <c r="B37" s="37">
        <v>50</v>
      </c>
      <c r="C37" s="37">
        <v>180</v>
      </c>
      <c r="D37" s="37">
        <v>750</v>
      </c>
      <c r="E37" s="37">
        <v>0</v>
      </c>
      <c r="F37" s="37">
        <v>810</v>
      </c>
      <c r="G37" s="37">
        <v>100</v>
      </c>
      <c r="H37" s="37">
        <v>1000</v>
      </c>
      <c r="I37" s="37">
        <v>2100</v>
      </c>
      <c r="J37" s="37">
        <v>639</v>
      </c>
      <c r="K37" s="37">
        <v>1210</v>
      </c>
      <c r="L37" s="37">
        <v>0</v>
      </c>
      <c r="M37" s="37">
        <v>1820</v>
      </c>
      <c r="N37" s="37">
        <v>3025</v>
      </c>
      <c r="O37" s="37">
        <v>900</v>
      </c>
      <c r="P37" s="37">
        <v>50</v>
      </c>
      <c r="Q37" s="37">
        <v>1670</v>
      </c>
      <c r="R37" s="37">
        <v>110</v>
      </c>
      <c r="S37" s="37">
        <v>110</v>
      </c>
      <c r="T37" s="37">
        <v>305</v>
      </c>
      <c r="U37" s="37">
        <v>0</v>
      </c>
      <c r="V37" s="37">
        <v>550</v>
      </c>
      <c r="W37" s="37">
        <v>550</v>
      </c>
      <c r="X37" s="37">
        <v>2294</v>
      </c>
      <c r="Y37" s="37">
        <v>2000</v>
      </c>
      <c r="Z37" s="37">
        <v>1630</v>
      </c>
      <c r="AA37" s="37">
        <v>25</v>
      </c>
      <c r="AB37" s="37">
        <v>1487</v>
      </c>
      <c r="AC37" s="37">
        <v>0</v>
      </c>
      <c r="AD37" s="37">
        <v>550</v>
      </c>
      <c r="AE37" s="37">
        <v>550</v>
      </c>
      <c r="AF37" s="37">
        <v>150</v>
      </c>
      <c r="AG37" s="37">
        <v>550</v>
      </c>
      <c r="AH37" s="37">
        <v>723</v>
      </c>
      <c r="AI37" s="37">
        <v>1299</v>
      </c>
      <c r="AJ37" s="37">
        <v>0</v>
      </c>
      <c r="AK37" s="37">
        <v>2110</v>
      </c>
      <c r="AL37" s="37">
        <v>150</v>
      </c>
      <c r="AM37" s="37">
        <v>550</v>
      </c>
      <c r="AN37" s="37">
        <v>0</v>
      </c>
      <c r="AO37" s="37">
        <v>182</v>
      </c>
      <c r="AP37" s="37">
        <v>0</v>
      </c>
      <c r="AQ37" s="37">
        <v>550</v>
      </c>
      <c r="AR37" s="37">
        <v>0</v>
      </c>
      <c r="AS37" s="37">
        <v>350</v>
      </c>
      <c r="AT37" s="37">
        <v>1910</v>
      </c>
      <c r="AU37" s="37">
        <v>150</v>
      </c>
      <c r="AV37" s="37">
        <v>1100</v>
      </c>
      <c r="AW37" s="37">
        <v>0</v>
      </c>
      <c r="AX37" s="37">
        <v>550</v>
      </c>
      <c r="AY37" s="37">
        <v>1878</v>
      </c>
      <c r="AZ37" s="38">
        <f t="shared" si="0"/>
        <v>36667</v>
      </c>
    </row>
    <row r="38" spans="1:52" x14ac:dyDescent="0.3">
      <c r="A38" s="28" t="s">
        <v>48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3"/>
    </row>
    <row r="39" spans="1:52" x14ac:dyDescent="0.3">
      <c r="A39" s="28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3"/>
    </row>
    <row r="40" spans="1:52" x14ac:dyDescent="0.3">
      <c r="A40" s="28" t="s">
        <v>50</v>
      </c>
      <c r="B40" s="32"/>
      <c r="C40" s="32"/>
      <c r="D40" s="32">
        <v>550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3"/>
    </row>
    <row r="41" spans="1:52" x14ac:dyDescent="0.3">
      <c r="A41" s="28" t="s">
        <v>51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3"/>
    </row>
    <row r="42" spans="1:52" x14ac:dyDescent="0.3">
      <c r="A42" s="28" t="s">
        <v>52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3"/>
    </row>
    <row r="43" spans="1:52" x14ac:dyDescent="0.3">
      <c r="A43" s="28" t="s">
        <v>53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3"/>
    </row>
    <row r="44" spans="1:52" s="35" customFormat="1" x14ac:dyDescent="0.3">
      <c r="A44" s="35" t="s">
        <v>61</v>
      </c>
      <c r="B44" s="42">
        <f>SUM(B38:B43)</f>
        <v>0</v>
      </c>
      <c r="C44" s="42">
        <f t="shared" ref="C44:AZ44" si="6">SUM(C38:C43)</f>
        <v>0</v>
      </c>
      <c r="D44" s="42">
        <f t="shared" si="6"/>
        <v>550</v>
      </c>
      <c r="E44" s="42">
        <f t="shared" si="6"/>
        <v>0</v>
      </c>
      <c r="F44" s="42">
        <f t="shared" si="6"/>
        <v>0</v>
      </c>
      <c r="G44" s="42">
        <f t="shared" si="6"/>
        <v>0</v>
      </c>
      <c r="H44" s="42">
        <f t="shared" si="6"/>
        <v>0</v>
      </c>
      <c r="I44" s="42">
        <f t="shared" si="6"/>
        <v>0</v>
      </c>
      <c r="J44" s="42">
        <f t="shared" si="6"/>
        <v>0</v>
      </c>
      <c r="K44" s="42">
        <f t="shared" si="6"/>
        <v>0</v>
      </c>
      <c r="L44" s="42">
        <f t="shared" si="6"/>
        <v>0</v>
      </c>
      <c r="M44" s="42">
        <f t="shared" si="6"/>
        <v>0</v>
      </c>
      <c r="N44" s="42">
        <f t="shared" si="6"/>
        <v>0</v>
      </c>
      <c r="O44" s="42">
        <f t="shared" si="6"/>
        <v>0</v>
      </c>
      <c r="P44" s="42">
        <f t="shared" si="6"/>
        <v>0</v>
      </c>
      <c r="Q44" s="42">
        <f t="shared" si="6"/>
        <v>0</v>
      </c>
      <c r="R44" s="42">
        <f t="shared" si="6"/>
        <v>0</v>
      </c>
      <c r="S44" s="42">
        <f t="shared" si="6"/>
        <v>0</v>
      </c>
      <c r="T44" s="42">
        <f t="shared" si="6"/>
        <v>0</v>
      </c>
      <c r="U44" s="42">
        <f t="shared" si="6"/>
        <v>0</v>
      </c>
      <c r="V44" s="42">
        <f t="shared" si="6"/>
        <v>0</v>
      </c>
      <c r="W44" s="42">
        <f t="shared" si="6"/>
        <v>0</v>
      </c>
      <c r="X44" s="42">
        <f t="shared" si="6"/>
        <v>0</v>
      </c>
      <c r="Y44" s="42">
        <f t="shared" si="6"/>
        <v>0</v>
      </c>
      <c r="Z44" s="42">
        <f t="shared" si="6"/>
        <v>0</v>
      </c>
      <c r="AA44" s="42">
        <f t="shared" si="6"/>
        <v>0</v>
      </c>
      <c r="AB44" s="42">
        <f t="shared" si="6"/>
        <v>0</v>
      </c>
      <c r="AC44" s="42">
        <f t="shared" si="6"/>
        <v>0</v>
      </c>
      <c r="AD44" s="42">
        <f t="shared" si="6"/>
        <v>0</v>
      </c>
      <c r="AE44" s="42">
        <f t="shared" si="6"/>
        <v>0</v>
      </c>
      <c r="AF44" s="42">
        <f t="shared" si="6"/>
        <v>0</v>
      </c>
      <c r="AG44" s="42">
        <f t="shared" si="6"/>
        <v>0</v>
      </c>
      <c r="AH44" s="42">
        <f t="shared" si="6"/>
        <v>0</v>
      </c>
      <c r="AI44" s="42">
        <f t="shared" si="6"/>
        <v>0</v>
      </c>
      <c r="AJ44" s="42">
        <f t="shared" si="6"/>
        <v>0</v>
      </c>
      <c r="AK44" s="42">
        <f t="shared" si="6"/>
        <v>0</v>
      </c>
      <c r="AL44" s="42">
        <f t="shared" si="6"/>
        <v>0</v>
      </c>
      <c r="AM44" s="42">
        <f t="shared" si="6"/>
        <v>0</v>
      </c>
      <c r="AN44" s="42">
        <f t="shared" si="6"/>
        <v>0</v>
      </c>
      <c r="AO44" s="42">
        <f t="shared" si="6"/>
        <v>0</v>
      </c>
      <c r="AP44" s="42">
        <f t="shared" si="6"/>
        <v>0</v>
      </c>
      <c r="AQ44" s="42">
        <f t="shared" si="6"/>
        <v>0</v>
      </c>
      <c r="AR44" s="42">
        <f t="shared" si="6"/>
        <v>0</v>
      </c>
      <c r="AS44" s="42">
        <f t="shared" si="6"/>
        <v>0</v>
      </c>
      <c r="AT44" s="42">
        <f t="shared" si="6"/>
        <v>0</v>
      </c>
      <c r="AU44" s="42">
        <f t="shared" si="6"/>
        <v>0</v>
      </c>
      <c r="AV44" s="42">
        <f t="shared" si="6"/>
        <v>0</v>
      </c>
      <c r="AW44" s="42">
        <f t="shared" si="6"/>
        <v>0</v>
      </c>
      <c r="AX44" s="42">
        <f t="shared" si="6"/>
        <v>0</v>
      </c>
      <c r="AY44" s="42">
        <f t="shared" si="6"/>
        <v>0</v>
      </c>
      <c r="AZ44" s="42">
        <f t="shared" si="6"/>
        <v>0</v>
      </c>
    </row>
    <row r="45" spans="1:52" s="36" customFormat="1" x14ac:dyDescent="0.3">
      <c r="A45" s="36" t="s">
        <v>11</v>
      </c>
      <c r="B45" s="37">
        <v>0</v>
      </c>
      <c r="C45" s="37">
        <v>20</v>
      </c>
      <c r="D45" s="37">
        <v>20</v>
      </c>
      <c r="E45" s="37">
        <v>575</v>
      </c>
      <c r="F45" s="37">
        <v>367</v>
      </c>
      <c r="G45" s="37">
        <v>20</v>
      </c>
      <c r="H45" s="37">
        <v>0</v>
      </c>
      <c r="I45" s="37">
        <v>0</v>
      </c>
      <c r="J45" s="37">
        <v>13</v>
      </c>
      <c r="K45" s="37">
        <v>27</v>
      </c>
      <c r="L45" s="37">
        <v>52</v>
      </c>
      <c r="M45" s="37">
        <v>143</v>
      </c>
      <c r="N45" s="37">
        <v>95</v>
      </c>
      <c r="O45" s="37">
        <v>492</v>
      </c>
      <c r="P45" s="37">
        <v>0</v>
      </c>
      <c r="Q45" s="37">
        <v>22</v>
      </c>
      <c r="R45" s="37">
        <v>51</v>
      </c>
      <c r="S45" s="37">
        <v>20</v>
      </c>
      <c r="T45" s="37">
        <v>41</v>
      </c>
      <c r="U45" s="37">
        <v>3</v>
      </c>
      <c r="V45" s="37">
        <v>118</v>
      </c>
      <c r="W45" s="37">
        <v>106</v>
      </c>
      <c r="X45" s="37">
        <v>0</v>
      </c>
      <c r="Y45" s="37">
        <v>12</v>
      </c>
      <c r="Z45" s="37">
        <v>0</v>
      </c>
      <c r="AA45" s="37">
        <v>0</v>
      </c>
      <c r="AB45" s="37">
        <v>20</v>
      </c>
      <c r="AC45" s="37">
        <v>36</v>
      </c>
      <c r="AD45" s="37">
        <v>17</v>
      </c>
      <c r="AE45" s="37">
        <v>19</v>
      </c>
      <c r="AF45" s="37">
        <v>22</v>
      </c>
      <c r="AG45" s="37">
        <v>162</v>
      </c>
      <c r="AH45" s="37">
        <v>14</v>
      </c>
      <c r="AI45" s="37">
        <v>11</v>
      </c>
      <c r="AJ45" s="37">
        <v>73</v>
      </c>
      <c r="AK45" s="37">
        <v>33</v>
      </c>
      <c r="AL45" s="37">
        <v>10</v>
      </c>
      <c r="AM45" s="37">
        <v>0</v>
      </c>
      <c r="AN45" s="37">
        <v>61</v>
      </c>
      <c r="AO45" s="37">
        <v>0</v>
      </c>
      <c r="AP45" s="37">
        <v>48</v>
      </c>
      <c r="AQ45" s="37">
        <v>99</v>
      </c>
      <c r="AR45" s="37">
        <v>39</v>
      </c>
      <c r="AS45" s="37">
        <v>35</v>
      </c>
      <c r="AT45" s="37">
        <v>0</v>
      </c>
      <c r="AU45" s="37">
        <v>12</v>
      </c>
      <c r="AV45" s="37">
        <v>1</v>
      </c>
      <c r="AW45" s="37">
        <v>10</v>
      </c>
      <c r="AX45" s="37">
        <v>203</v>
      </c>
      <c r="AY45" s="37">
        <v>380</v>
      </c>
      <c r="AZ45" s="38">
        <f t="shared" si="0"/>
        <v>3502</v>
      </c>
    </row>
    <row r="46" spans="1:52" x14ac:dyDescent="0.3">
      <c r="A46" s="28" t="s">
        <v>54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3"/>
    </row>
    <row r="47" spans="1:52" x14ac:dyDescent="0.3">
      <c r="A47" s="28" t="s">
        <v>55</v>
      </c>
      <c r="B47" s="34"/>
      <c r="C47" s="34"/>
      <c r="D47" s="34"/>
      <c r="E47" s="34"/>
      <c r="F47" s="34">
        <v>2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3"/>
    </row>
    <row r="48" spans="1:52" x14ac:dyDescent="0.3">
      <c r="A48" s="28" t="s">
        <v>56</v>
      </c>
      <c r="B48" s="34"/>
      <c r="C48" s="34">
        <v>20</v>
      </c>
      <c r="D48" s="34">
        <v>20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3"/>
    </row>
    <row r="49" spans="1:52" x14ac:dyDescent="0.3">
      <c r="A49" s="28" t="s">
        <v>57</v>
      </c>
      <c r="B49" s="34"/>
      <c r="C49" s="34"/>
      <c r="D49" s="34"/>
      <c r="E49" s="34"/>
      <c r="F49" s="34">
        <v>340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3"/>
    </row>
    <row r="50" spans="1:52" x14ac:dyDescent="0.3">
      <c r="A50" s="28" t="s">
        <v>58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3"/>
    </row>
    <row r="51" spans="1:52" x14ac:dyDescent="0.3">
      <c r="A51" s="28" t="s">
        <v>59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3"/>
    </row>
    <row r="52" spans="1:52" x14ac:dyDescent="0.3">
      <c r="A52" s="28" t="s">
        <v>60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3"/>
    </row>
    <row r="53" spans="1:52" s="35" customFormat="1" x14ac:dyDescent="0.3">
      <c r="A53" s="35" t="s">
        <v>61</v>
      </c>
      <c r="B53" s="43">
        <f>SUM(B46:B52)</f>
        <v>0</v>
      </c>
      <c r="C53" s="43">
        <f t="shared" ref="C53:AZ53" si="7">SUM(C46:C52)</f>
        <v>20</v>
      </c>
      <c r="D53" s="43">
        <f t="shared" si="7"/>
        <v>20</v>
      </c>
      <c r="E53" s="43">
        <f t="shared" si="7"/>
        <v>0</v>
      </c>
      <c r="F53" s="43">
        <f t="shared" si="7"/>
        <v>342</v>
      </c>
      <c r="G53" s="43">
        <f t="shared" si="7"/>
        <v>0</v>
      </c>
      <c r="H53" s="43">
        <f t="shared" si="7"/>
        <v>0</v>
      </c>
      <c r="I53" s="43">
        <f t="shared" si="7"/>
        <v>0</v>
      </c>
      <c r="J53" s="43">
        <f t="shared" si="7"/>
        <v>0</v>
      </c>
      <c r="K53" s="43">
        <f t="shared" si="7"/>
        <v>0</v>
      </c>
      <c r="L53" s="43">
        <f t="shared" si="7"/>
        <v>0</v>
      </c>
      <c r="M53" s="43">
        <f t="shared" si="7"/>
        <v>0</v>
      </c>
      <c r="N53" s="43">
        <f t="shared" si="7"/>
        <v>0</v>
      </c>
      <c r="O53" s="43">
        <f t="shared" si="7"/>
        <v>0</v>
      </c>
      <c r="P53" s="43">
        <f t="shared" si="7"/>
        <v>0</v>
      </c>
      <c r="Q53" s="43">
        <f t="shared" si="7"/>
        <v>0</v>
      </c>
      <c r="R53" s="43">
        <f t="shared" si="7"/>
        <v>0</v>
      </c>
      <c r="S53" s="43">
        <f t="shared" si="7"/>
        <v>0</v>
      </c>
      <c r="T53" s="43">
        <f t="shared" si="7"/>
        <v>0</v>
      </c>
      <c r="U53" s="43">
        <f t="shared" si="7"/>
        <v>0</v>
      </c>
      <c r="V53" s="43">
        <f t="shared" si="7"/>
        <v>0</v>
      </c>
      <c r="W53" s="43">
        <f t="shared" si="7"/>
        <v>0</v>
      </c>
      <c r="X53" s="43">
        <f t="shared" si="7"/>
        <v>0</v>
      </c>
      <c r="Y53" s="43">
        <f t="shared" si="7"/>
        <v>0</v>
      </c>
      <c r="Z53" s="43">
        <f t="shared" si="7"/>
        <v>0</v>
      </c>
      <c r="AA53" s="43">
        <f t="shared" si="7"/>
        <v>0</v>
      </c>
      <c r="AB53" s="43">
        <f t="shared" si="7"/>
        <v>0</v>
      </c>
      <c r="AC53" s="43">
        <f t="shared" si="7"/>
        <v>0</v>
      </c>
      <c r="AD53" s="43">
        <f t="shared" si="7"/>
        <v>0</v>
      </c>
      <c r="AE53" s="43">
        <f t="shared" si="7"/>
        <v>0</v>
      </c>
      <c r="AF53" s="43">
        <f t="shared" si="7"/>
        <v>0</v>
      </c>
      <c r="AG53" s="43">
        <f t="shared" si="7"/>
        <v>0</v>
      </c>
      <c r="AH53" s="43">
        <f t="shared" si="7"/>
        <v>0</v>
      </c>
      <c r="AI53" s="43">
        <f t="shared" si="7"/>
        <v>0</v>
      </c>
      <c r="AJ53" s="43">
        <f t="shared" si="7"/>
        <v>0</v>
      </c>
      <c r="AK53" s="43">
        <f t="shared" si="7"/>
        <v>0</v>
      </c>
      <c r="AL53" s="43">
        <f t="shared" si="7"/>
        <v>0</v>
      </c>
      <c r="AM53" s="43">
        <f t="shared" si="7"/>
        <v>0</v>
      </c>
      <c r="AN53" s="43">
        <f t="shared" si="7"/>
        <v>0</v>
      </c>
      <c r="AO53" s="43">
        <f t="shared" si="7"/>
        <v>0</v>
      </c>
      <c r="AP53" s="43">
        <f t="shared" si="7"/>
        <v>0</v>
      </c>
      <c r="AQ53" s="43">
        <f t="shared" si="7"/>
        <v>0</v>
      </c>
      <c r="AR53" s="43">
        <f t="shared" si="7"/>
        <v>0</v>
      </c>
      <c r="AS53" s="43">
        <f t="shared" si="7"/>
        <v>0</v>
      </c>
      <c r="AT53" s="43">
        <f t="shared" si="7"/>
        <v>0</v>
      </c>
      <c r="AU53" s="43">
        <f t="shared" si="7"/>
        <v>0</v>
      </c>
      <c r="AV53" s="43">
        <f t="shared" si="7"/>
        <v>0</v>
      </c>
      <c r="AW53" s="43">
        <f t="shared" si="7"/>
        <v>0</v>
      </c>
      <c r="AX53" s="43">
        <f t="shared" si="7"/>
        <v>0</v>
      </c>
      <c r="AY53" s="43">
        <f t="shared" si="7"/>
        <v>0</v>
      </c>
      <c r="AZ53" s="43">
        <f t="shared" si="7"/>
        <v>0</v>
      </c>
    </row>
    <row r="54" spans="1:52" s="36" customFormat="1" x14ac:dyDescent="0.3">
      <c r="A54" s="39" t="s">
        <v>12</v>
      </c>
      <c r="B54" s="40">
        <f t="shared" ref="B54:AI54" si="8">SUM(B3:B45)</f>
        <v>2551</v>
      </c>
      <c r="C54" s="40">
        <f t="shared" si="8"/>
        <v>821</v>
      </c>
      <c r="D54" s="40">
        <f t="shared" si="8"/>
        <v>4429.87</v>
      </c>
      <c r="E54" s="40">
        <f t="shared" si="8"/>
        <v>1265.71</v>
      </c>
      <c r="F54" s="40">
        <f t="shared" si="8"/>
        <v>4439</v>
      </c>
      <c r="G54" s="40">
        <f t="shared" si="8"/>
        <v>2853.81</v>
      </c>
      <c r="H54" s="40">
        <f t="shared" si="8"/>
        <v>1377.73</v>
      </c>
      <c r="I54" s="40">
        <f t="shared" si="8"/>
        <v>2723.6800000000003</v>
      </c>
      <c r="J54" s="40">
        <f t="shared" si="8"/>
        <v>985.38</v>
      </c>
      <c r="K54" s="40">
        <f t="shared" si="8"/>
        <v>4276.2700000000004</v>
      </c>
      <c r="L54" s="40">
        <f t="shared" si="8"/>
        <v>4595</v>
      </c>
      <c r="M54" s="40">
        <f t="shared" si="8"/>
        <v>2394</v>
      </c>
      <c r="N54" s="40">
        <f t="shared" si="8"/>
        <v>3963.71</v>
      </c>
      <c r="O54" s="40">
        <f t="shared" si="8"/>
        <v>1645.8600000000001</v>
      </c>
      <c r="P54" s="40">
        <f t="shared" si="8"/>
        <v>1010</v>
      </c>
      <c r="Q54" s="40">
        <f t="shared" si="8"/>
        <v>6102.52</v>
      </c>
      <c r="R54" s="40">
        <f t="shared" si="8"/>
        <v>1058.1500000000001</v>
      </c>
      <c r="S54" s="40">
        <f t="shared" si="8"/>
        <v>4000.6</v>
      </c>
      <c r="T54" s="40">
        <f t="shared" si="8"/>
        <v>1553.8899999999999</v>
      </c>
      <c r="U54" s="40">
        <f t="shared" si="8"/>
        <v>97.93</v>
      </c>
      <c r="V54" s="40">
        <f t="shared" si="8"/>
        <v>2994.52</v>
      </c>
      <c r="W54" s="40">
        <f t="shared" si="8"/>
        <v>969.3</v>
      </c>
      <c r="X54" s="40">
        <f t="shared" si="8"/>
        <v>5525.91</v>
      </c>
      <c r="Y54" s="40">
        <f t="shared" si="8"/>
        <v>2081.11</v>
      </c>
      <c r="Z54" s="40">
        <f t="shared" si="8"/>
        <v>1863.52</v>
      </c>
      <c r="AA54" s="40">
        <f t="shared" si="8"/>
        <v>353</v>
      </c>
      <c r="AB54" s="40">
        <f t="shared" si="8"/>
        <v>1602</v>
      </c>
      <c r="AC54" s="40">
        <f t="shared" si="8"/>
        <v>763</v>
      </c>
      <c r="AD54" s="40">
        <f t="shared" si="8"/>
        <v>4234.92</v>
      </c>
      <c r="AE54" s="40">
        <f t="shared" si="8"/>
        <v>3718</v>
      </c>
      <c r="AF54" s="40">
        <f t="shared" si="8"/>
        <v>300</v>
      </c>
      <c r="AG54" s="40">
        <f t="shared" si="8"/>
        <v>906</v>
      </c>
      <c r="AH54" s="40">
        <f t="shared" si="8"/>
        <v>984.35</v>
      </c>
      <c r="AI54" s="40">
        <f t="shared" si="8"/>
        <v>4650.03</v>
      </c>
      <c r="AJ54" s="40">
        <f t="shared" ref="AJ54:AY54" si="9">SUM(AJ3:AJ45)</f>
        <v>246</v>
      </c>
      <c r="AK54" s="40">
        <f t="shared" si="9"/>
        <v>2227.21</v>
      </c>
      <c r="AL54" s="40">
        <f t="shared" si="9"/>
        <v>2381.11</v>
      </c>
      <c r="AM54" s="40">
        <f t="shared" si="9"/>
        <v>885.52</v>
      </c>
      <c r="AN54" s="40">
        <f t="shared" si="9"/>
        <v>812.57</v>
      </c>
      <c r="AO54" s="40">
        <f t="shared" si="9"/>
        <v>9837.86</v>
      </c>
      <c r="AP54" s="40">
        <f t="shared" si="9"/>
        <v>100</v>
      </c>
      <c r="AQ54" s="40">
        <f t="shared" si="9"/>
        <v>1064.4099999999999</v>
      </c>
      <c r="AR54" s="40">
        <f t="shared" si="9"/>
        <v>135</v>
      </c>
      <c r="AS54" s="40">
        <f t="shared" si="9"/>
        <v>747</v>
      </c>
      <c r="AT54" s="40">
        <f t="shared" si="9"/>
        <v>5330</v>
      </c>
      <c r="AU54" s="40">
        <f t="shared" si="9"/>
        <v>588.18000000000006</v>
      </c>
      <c r="AV54" s="40">
        <f t="shared" si="9"/>
        <v>1256.52</v>
      </c>
      <c r="AW54" s="40">
        <f t="shared" si="9"/>
        <v>1607</v>
      </c>
      <c r="AX54" s="40">
        <f t="shared" si="9"/>
        <v>833</v>
      </c>
      <c r="AY54" s="40">
        <f t="shared" si="9"/>
        <v>8477.880000000001</v>
      </c>
      <c r="AZ54" s="41">
        <f>SUM(AZ3:AZ45)</f>
        <v>113948.03</v>
      </c>
    </row>
    <row r="55" spans="1:52" x14ac:dyDescent="0.3">
      <c r="A55" s="28" t="s">
        <v>66</v>
      </c>
      <c r="B55" s="28">
        <v>50</v>
      </c>
      <c r="C55" s="28">
        <v>180</v>
      </c>
      <c r="D55" s="28">
        <v>200</v>
      </c>
      <c r="E55" s="28">
        <v>575</v>
      </c>
      <c r="F55" s="28">
        <v>260</v>
      </c>
    </row>
    <row r="56" spans="1:52" x14ac:dyDescent="0.3">
      <c r="A56" s="28" t="s">
        <v>67</v>
      </c>
      <c r="F56" s="28">
        <v>25</v>
      </c>
    </row>
    <row r="57" spans="1:52" x14ac:dyDescent="0.3">
      <c r="A57" s="28" t="s">
        <v>68</v>
      </c>
      <c r="F57" s="28">
        <v>550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Designated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Bishop</dc:creator>
  <cp:lastModifiedBy>All Saints</cp:lastModifiedBy>
  <dcterms:created xsi:type="dcterms:W3CDTF">2023-01-03T21:13:49Z</dcterms:created>
  <dcterms:modified xsi:type="dcterms:W3CDTF">2024-03-07T18:14:31Z</dcterms:modified>
</cp:coreProperties>
</file>